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C1455" i="1"/>
  <c r="G1455" i="1" s="1"/>
  <c r="D1455" i="1"/>
  <c r="C1456" i="1"/>
  <c r="H1456" i="1" s="1"/>
  <c r="D1456" i="1"/>
  <c r="C1457" i="1"/>
  <c r="G1457" i="1" s="1"/>
  <c r="D1457" i="1"/>
  <c r="C1458" i="1"/>
  <c r="H1458" i="1" s="1"/>
  <c r="D1458" i="1"/>
  <c r="C1459" i="1"/>
  <c r="G1459" i="1" s="1"/>
  <c r="D1459" i="1"/>
  <c r="C1460" i="1"/>
  <c r="H1460" i="1" s="1"/>
  <c r="D1460" i="1"/>
  <c r="C1462" i="1"/>
  <c r="D1462" i="1"/>
  <c r="G1462" i="1"/>
  <c r="I1462" i="1" s="1"/>
  <c r="H1462" i="1"/>
  <c r="J1462" i="1"/>
  <c r="C1463" i="1"/>
  <c r="G1463" i="1" s="1"/>
  <c r="D1463" i="1"/>
  <c r="C1464" i="1"/>
  <c r="D1464" i="1"/>
  <c r="G1464" i="1"/>
  <c r="I1464" i="1" s="1"/>
  <c r="H1464" i="1"/>
  <c r="J1464" i="1"/>
  <c r="C1465" i="1"/>
  <c r="G1465" i="1" s="1"/>
  <c r="D1465" i="1"/>
  <c r="C1466" i="1"/>
  <c r="D1466" i="1"/>
  <c r="G1466" i="1"/>
  <c r="I1466" i="1" s="1"/>
  <c r="H1466" i="1"/>
  <c r="J1466" i="1"/>
  <c r="C1467" i="1"/>
  <c r="G1467" i="1" s="1"/>
  <c r="D1467" i="1"/>
  <c r="C1468" i="1"/>
  <c r="D1468" i="1"/>
  <c r="G1468" i="1"/>
  <c r="I1468" i="1" s="1"/>
  <c r="H1468" i="1"/>
  <c r="J1468" i="1"/>
  <c r="C1471" i="1"/>
  <c r="J1471" i="1" s="1"/>
  <c r="D1471" i="1"/>
  <c r="H1471" i="1" s="1"/>
  <c r="C1472" i="1"/>
  <c r="G1472" i="1" s="1"/>
  <c r="D1472" i="1"/>
  <c r="J1472" i="1"/>
  <c r="C1473" i="1"/>
  <c r="J1473" i="1" s="1"/>
  <c r="D1473" i="1"/>
  <c r="H1473" i="1" s="1"/>
  <c r="C1474" i="1"/>
  <c r="G1474" i="1" s="1"/>
  <c r="D1474" i="1"/>
  <c r="J1474" i="1"/>
  <c r="C1476" i="1"/>
  <c r="G1476" i="1" s="1"/>
  <c r="D1476" i="1"/>
  <c r="C1477" i="1"/>
  <c r="D1477" i="1"/>
  <c r="G1477" i="1" s="1"/>
  <c r="I1477" i="1" s="1"/>
  <c r="H1477" i="1"/>
  <c r="J1477" i="1"/>
  <c r="C1478" i="1"/>
  <c r="G1478" i="1" s="1"/>
  <c r="D1478" i="1"/>
  <c r="C1479" i="1"/>
  <c r="D1479" i="1"/>
  <c r="G1479" i="1" s="1"/>
  <c r="I1479" i="1" s="1"/>
  <c r="H1479" i="1"/>
  <c r="J1479" i="1"/>
  <c r="C1480" i="1"/>
  <c r="H1480" i="1" s="1"/>
  <c r="G1480" i="1"/>
  <c r="C1482" i="1"/>
  <c r="G1482" i="1"/>
  <c r="H1482" i="1"/>
  <c r="C1484" i="1"/>
  <c r="H1484" i="1" s="1"/>
  <c r="G1484" i="1"/>
  <c r="C1485" i="1"/>
  <c r="G1485" i="1" s="1"/>
  <c r="C1486" i="1"/>
  <c r="G1486" i="1"/>
  <c r="H1486" i="1"/>
  <c r="C1487" i="1"/>
  <c r="H1487" i="1" s="1"/>
  <c r="C1488" i="1"/>
  <c r="H1488" i="1" s="1"/>
  <c r="G1488" i="1"/>
  <c r="C1489" i="1"/>
  <c r="G1489" i="1" s="1"/>
  <c r="C1490" i="1"/>
  <c r="G1490" i="1"/>
  <c r="H1490" i="1"/>
  <c r="C1491" i="1"/>
  <c r="H1491" i="1" s="1"/>
  <c r="C1492" i="1"/>
  <c r="H1492" i="1" s="1"/>
  <c r="G1492" i="1"/>
  <c r="C1494" i="1"/>
  <c r="G1494" i="1" s="1"/>
  <c r="C1495" i="1"/>
  <c r="H1495" i="1" s="1"/>
  <c r="C1496" i="1"/>
  <c r="H1496" i="1" s="1"/>
  <c r="G1496" i="1"/>
  <c r="C1497" i="1"/>
  <c r="G1497" i="1" s="1"/>
  <c r="C1498" i="1"/>
  <c r="G1498" i="1" s="1"/>
  <c r="C1500" i="1"/>
  <c r="H1500" i="1" s="1"/>
  <c r="G1500" i="1"/>
  <c r="C1502" i="1"/>
  <c r="G1502" i="1" s="1"/>
  <c r="C1503" i="1"/>
  <c r="H1503" i="1" s="1"/>
  <c r="C1504" i="1"/>
  <c r="H1504" i="1" s="1"/>
  <c r="G1504" i="1"/>
  <c r="C1505" i="1"/>
  <c r="G1505" i="1" s="1"/>
  <c r="C1506" i="1"/>
  <c r="G1506" i="1" s="1"/>
  <c r="C1507" i="1"/>
  <c r="H1507" i="1" s="1"/>
  <c r="C1508" i="1"/>
  <c r="H1508" i="1" s="1"/>
  <c r="G1508" i="1"/>
  <c r="C1509" i="1"/>
  <c r="G1509" i="1" s="1"/>
  <c r="C1510" i="1"/>
  <c r="G1510" i="1" s="1"/>
  <c r="C1512" i="1"/>
  <c r="H1512" i="1" s="1"/>
  <c r="G1512" i="1"/>
  <c r="C1513" i="1"/>
  <c r="G1513" i="1" s="1"/>
  <c r="C1514" i="1"/>
  <c r="G1514" i="1" s="1"/>
  <c r="C1515" i="1"/>
  <c r="H1515" i="1" s="1"/>
  <c r="C1516" i="1"/>
  <c r="H1516" i="1" s="1"/>
  <c r="G1516" i="1"/>
  <c r="C1520" i="1"/>
  <c r="H1520" i="1" s="1"/>
  <c r="G1520" i="1"/>
  <c r="C1521" i="1"/>
  <c r="G1521" i="1" s="1"/>
  <c r="C1522" i="1"/>
  <c r="G1522" i="1" s="1"/>
  <c r="C1523" i="1"/>
  <c r="H1523" i="1" s="1"/>
  <c r="C1526" i="1"/>
  <c r="G1526" i="1" s="1"/>
  <c r="C1527" i="1"/>
  <c r="H1527" i="1" s="1"/>
  <c r="C1528" i="1"/>
  <c r="H1528" i="1" s="1"/>
  <c r="G1528" i="1"/>
  <c r="C1529" i="1"/>
  <c r="G1529" i="1" s="1"/>
  <c r="C1531" i="1"/>
  <c r="H1531" i="1" s="1"/>
  <c r="C1532" i="1"/>
  <c r="H1532" i="1" s="1"/>
  <c r="G1532" i="1"/>
  <c r="C1533" i="1"/>
  <c r="G1533" i="1" s="1"/>
  <c r="C1534" i="1"/>
  <c r="G1534" i="1" s="1"/>
  <c r="C1536" i="1"/>
  <c r="H1536" i="1" s="1"/>
  <c r="G1536" i="1"/>
  <c r="C1537" i="1"/>
  <c r="G1537" i="1" s="1"/>
  <c r="C1538" i="1"/>
  <c r="G1538" i="1" s="1"/>
  <c r="C1539" i="1"/>
  <c r="H1539" i="1" s="1"/>
  <c r="C1541" i="1"/>
  <c r="G1541" i="1" s="1"/>
  <c r="C1542" i="1"/>
  <c r="G1542" i="1" s="1"/>
  <c r="C1543" i="1"/>
  <c r="H1543" i="1" s="1"/>
  <c r="C1544" i="1"/>
  <c r="H1544" i="1" s="1"/>
  <c r="G1544" i="1"/>
  <c r="C1546" i="1"/>
  <c r="G1546" i="1" s="1"/>
  <c r="C1547" i="1"/>
  <c r="H1547" i="1" s="1"/>
  <c r="C1548" i="1"/>
  <c r="H1548" i="1" s="1"/>
  <c r="G1548" i="1"/>
  <c r="C1549" i="1"/>
  <c r="G1549" i="1" s="1"/>
  <c r="C1551" i="1"/>
  <c r="H1551" i="1" s="1"/>
  <c r="C1552" i="1"/>
  <c r="H1552" i="1" s="1"/>
  <c r="G1552" i="1"/>
  <c r="C1553" i="1"/>
  <c r="G1553" i="1" s="1"/>
  <c r="C1554" i="1"/>
  <c r="G1554" i="1" s="1"/>
  <c r="C1556" i="1"/>
  <c r="H1556" i="1" s="1"/>
  <c r="G1556" i="1"/>
  <c r="C1557" i="1"/>
  <c r="G1557" i="1" s="1"/>
  <c r="C1558" i="1"/>
  <c r="G1558" i="1" s="1"/>
  <c r="C1559" i="1"/>
  <c r="H1559" i="1" s="1"/>
  <c r="C1561" i="1"/>
  <c r="G1561" i="1" s="1"/>
  <c r="C1562" i="1"/>
  <c r="G1562" i="1" s="1"/>
  <c r="C1563" i="1"/>
  <c r="H1563" i="1" s="1"/>
  <c r="C1564" i="1"/>
  <c r="H1564" i="1" s="1"/>
  <c r="G1564" i="1"/>
  <c r="C1566" i="1"/>
  <c r="G1566" i="1" s="1"/>
  <c r="C1567" i="1"/>
  <c r="H1567" i="1" s="1"/>
  <c r="C1568" i="1"/>
  <c r="H1568" i="1" s="1"/>
  <c r="G1568" i="1"/>
  <c r="C1569" i="1"/>
  <c r="G1569" i="1" s="1"/>
  <c r="C1571" i="1"/>
  <c r="H1571" i="1" s="1"/>
  <c r="C1572" i="1"/>
  <c r="H1572" i="1" s="1"/>
  <c r="G1572" i="1"/>
  <c r="C1573" i="1"/>
  <c r="G1573" i="1" s="1"/>
  <c r="C1574" i="1"/>
  <c r="G1574" i="1" s="1"/>
  <c r="C1575" i="1"/>
  <c r="H1575" i="1" s="1"/>
  <c r="C1577" i="1"/>
  <c r="G1577" i="1" s="1"/>
  <c r="C1578" i="1"/>
  <c r="G1578" i="1" s="1"/>
  <c r="C1579" i="1"/>
  <c r="H1579" i="1" s="1"/>
  <c r="C1580" i="1"/>
  <c r="H1580" i="1" s="1"/>
  <c r="G1580" i="1"/>
  <c r="J1448" i="9"/>
  <c r="L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B299" i="9" s="1"/>
  <c r="E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E282" i="9"/>
  <c r="B282" i="9" s="1"/>
  <c r="F281" i="9"/>
  <c r="F280" i="9"/>
  <c r="F279" i="9"/>
  <c r="F278" i="9"/>
  <c r="F277" i="9" s="1"/>
  <c r="F276" i="9"/>
  <c r="L275" i="9"/>
  <c r="F275" i="9" s="1"/>
  <c r="H275" i="9"/>
  <c r="F274" i="9"/>
  <c r="I273" i="9"/>
  <c r="H273" i="9"/>
  <c r="E273" i="9" s="1"/>
  <c r="B273" i="9" s="1"/>
  <c r="F273" i="9"/>
  <c r="E272" i="9"/>
  <c r="M271" i="9"/>
  <c r="L271" i="9"/>
  <c r="F271" i="9" s="1"/>
  <c r="B271" i="9" s="1"/>
  <c r="E271" i="9"/>
  <c r="M270" i="9"/>
  <c r="L270" i="9"/>
  <c r="F270" i="9"/>
  <c r="E270" i="9"/>
  <c r="B270" i="9" s="1"/>
  <c r="M269" i="9"/>
  <c r="F269" i="9" s="1"/>
  <c r="L269" i="9"/>
  <c r="E269" i="9"/>
  <c r="B269" i="9" s="1"/>
  <c r="M268" i="9"/>
  <c r="L268" i="9"/>
  <c r="F268" i="9" s="1"/>
  <c r="B268" i="9" s="1"/>
  <c r="E268" i="9"/>
  <c r="M267" i="9"/>
  <c r="F267" i="9" s="1"/>
  <c r="B267" i="9" s="1"/>
  <c r="L267" i="9"/>
  <c r="E267" i="9"/>
  <c r="M266" i="9"/>
  <c r="F266" i="9" s="1"/>
  <c r="L266" i="9"/>
  <c r="E266" i="9"/>
  <c r="B266" i="9" s="1"/>
  <c r="M265" i="9"/>
  <c r="L265" i="9"/>
  <c r="F265" i="9"/>
  <c r="B265" i="9" s="1"/>
  <c r="E265" i="9"/>
  <c r="M264" i="9"/>
  <c r="L264" i="9"/>
  <c r="F264" i="9"/>
  <c r="B264" i="9" s="1"/>
  <c r="E264" i="9"/>
  <c r="M263" i="9"/>
  <c r="F263" i="9" s="1"/>
  <c r="L263" i="9"/>
  <c r="E263" i="9"/>
  <c r="B263" i="9"/>
  <c r="M262" i="9"/>
  <c r="L262" i="9"/>
  <c r="F262" i="9" s="1"/>
  <c r="B262" i="9" s="1"/>
  <c r="E262" i="9"/>
  <c r="M261" i="9"/>
  <c r="L261" i="9"/>
  <c r="F261" i="9"/>
  <c r="B261" i="9" s="1"/>
  <c r="E261" i="9"/>
  <c r="M260" i="9"/>
  <c r="L260" i="9"/>
  <c r="F260" i="9" s="1"/>
  <c r="E260" i="9"/>
  <c r="B260" i="9" s="1"/>
  <c r="M259" i="9"/>
  <c r="L259" i="9"/>
  <c r="F259" i="9" s="1"/>
  <c r="B259" i="9" s="1"/>
  <c r="E259" i="9"/>
  <c r="M258" i="9"/>
  <c r="L258" i="9"/>
  <c r="F258" i="9"/>
  <c r="E258" i="9"/>
  <c r="B258" i="9" s="1"/>
  <c r="M257" i="9"/>
  <c r="F257" i="9" s="1"/>
  <c r="L257" i="9"/>
  <c r="E257" i="9"/>
  <c r="B257" i="9" s="1"/>
  <c r="M256" i="9"/>
  <c r="L256" i="9"/>
  <c r="F256" i="9" s="1"/>
  <c r="B256" i="9" s="1"/>
  <c r="E256" i="9"/>
  <c r="M255" i="9"/>
  <c r="F255" i="9" s="1"/>
  <c r="B255" i="9" s="1"/>
  <c r="L255" i="9"/>
  <c r="E255" i="9"/>
  <c r="M254" i="9"/>
  <c r="F254" i="9" s="1"/>
  <c r="L254" i="9"/>
  <c r="E254" i="9"/>
  <c r="M253" i="9"/>
  <c r="L253" i="9"/>
  <c r="F253" i="9"/>
  <c r="E253" i="9"/>
  <c r="B253" i="9"/>
  <c r="M252" i="9"/>
  <c r="L252" i="9"/>
  <c r="F252" i="9"/>
  <c r="B252" i="9" s="1"/>
  <c r="E252" i="9"/>
  <c r="M251" i="9"/>
  <c r="L251" i="9"/>
  <c r="F251" i="9" s="1"/>
  <c r="B251" i="9" s="1"/>
  <c r="E251" i="9"/>
  <c r="M250" i="9"/>
  <c r="L250" i="9"/>
  <c r="F250" i="9" s="1"/>
  <c r="E250" i="9"/>
  <c r="B250" i="9"/>
  <c r="M249" i="9"/>
  <c r="L249" i="9"/>
  <c r="F249" i="9"/>
  <c r="E249" i="9"/>
  <c r="B249" i="9" s="1"/>
  <c r="M248" i="9"/>
  <c r="L248" i="9"/>
  <c r="F248" i="9" s="1"/>
  <c r="E248" i="9"/>
  <c r="M247" i="9"/>
  <c r="L247" i="9"/>
  <c r="F247" i="9" s="1"/>
  <c r="B247" i="9" s="1"/>
  <c r="E247" i="9"/>
  <c r="M246" i="9"/>
  <c r="L246" i="9"/>
  <c r="F246" i="9"/>
  <c r="E246" i="9"/>
  <c r="B246" i="9" s="1"/>
  <c r="M245" i="9"/>
  <c r="F245" i="9" s="1"/>
  <c r="L245" i="9"/>
  <c r="E245" i="9"/>
  <c r="B245" i="9" s="1"/>
  <c r="M244" i="9"/>
  <c r="L244" i="9"/>
  <c r="F244" i="9" s="1"/>
  <c r="B244" i="9" s="1"/>
  <c r="E244" i="9"/>
  <c r="M243" i="9"/>
  <c r="L243" i="9"/>
  <c r="F243" i="9"/>
  <c r="B243" i="9" s="1"/>
  <c r="E243" i="9"/>
  <c r="M242" i="9"/>
  <c r="F242" i="9" s="1"/>
  <c r="L242" i="9"/>
  <c r="E242" i="9"/>
  <c r="M241" i="9"/>
  <c r="L241" i="9"/>
  <c r="F241" i="9"/>
  <c r="B241" i="9" s="1"/>
  <c r="E241" i="9"/>
  <c r="M240" i="9"/>
  <c r="L240" i="9"/>
  <c r="F240" i="9"/>
  <c r="B240" i="9" s="1"/>
  <c r="E240" i="9"/>
  <c r="M239" i="9"/>
  <c r="F239" i="9" s="1"/>
  <c r="B239" i="9" s="1"/>
  <c r="L239" i="9"/>
  <c r="E239" i="9"/>
  <c r="M238" i="9"/>
  <c r="L238" i="9"/>
  <c r="F238" i="9" s="1"/>
  <c r="B238" i="9" s="1"/>
  <c r="E238" i="9"/>
  <c r="M237" i="9"/>
  <c r="L237" i="9"/>
  <c r="F237" i="9"/>
  <c r="B237" i="9" s="1"/>
  <c r="E237" i="9"/>
  <c r="M236" i="9"/>
  <c r="L236" i="9"/>
  <c r="F236" i="9" s="1"/>
  <c r="E236" i="9"/>
  <c r="B236" i="9" s="1"/>
  <c r="M235" i="9"/>
  <c r="L235" i="9"/>
  <c r="F235" i="9" s="1"/>
  <c r="B235" i="9" s="1"/>
  <c r="E235" i="9"/>
  <c r="M234" i="9"/>
  <c r="L234" i="9"/>
  <c r="F234" i="9"/>
  <c r="E234" i="9"/>
  <c r="B234" i="9" s="1"/>
  <c r="M233" i="9"/>
  <c r="F233" i="9" s="1"/>
  <c r="L233" i="9"/>
  <c r="E233" i="9"/>
  <c r="B233" i="9" s="1"/>
  <c r="M232" i="9"/>
  <c r="L232" i="9"/>
  <c r="F232" i="9" s="1"/>
  <c r="B232" i="9" s="1"/>
  <c r="E232" i="9"/>
  <c r="M231" i="9"/>
  <c r="F231" i="9" s="1"/>
  <c r="B231" i="9" s="1"/>
  <c r="L231" i="9"/>
  <c r="E231" i="9"/>
  <c r="M230" i="9"/>
  <c r="F230" i="9" s="1"/>
  <c r="L230" i="9"/>
  <c r="E230" i="9"/>
  <c r="B230" i="9" s="1"/>
  <c r="M229" i="9"/>
  <c r="L229" i="9"/>
  <c r="F229" i="9"/>
  <c r="B229" i="9" s="1"/>
  <c r="E229" i="9"/>
  <c r="M228" i="9"/>
  <c r="L228" i="9"/>
  <c r="F228" i="9"/>
  <c r="B228" i="9" s="1"/>
  <c r="E228" i="9"/>
  <c r="M227" i="9"/>
  <c r="L227" i="9"/>
  <c r="F227" i="9" s="1"/>
  <c r="E227" i="9"/>
  <c r="B227" i="9"/>
  <c r="M226" i="9"/>
  <c r="L226" i="9"/>
  <c r="F226" i="9" s="1"/>
  <c r="B226" i="9" s="1"/>
  <c r="E226" i="9"/>
  <c r="M225" i="9"/>
  <c r="L225" i="9"/>
  <c r="F225" i="9"/>
  <c r="E225" i="9"/>
  <c r="B225" i="9" s="1"/>
  <c r="M224" i="9"/>
  <c r="L224" i="9"/>
  <c r="F224" i="9" s="1"/>
  <c r="E224" i="9"/>
  <c r="B224" i="9" s="1"/>
  <c r="M223" i="9"/>
  <c r="L223" i="9"/>
  <c r="F223" i="9" s="1"/>
  <c r="B223" i="9" s="1"/>
  <c r="E223" i="9"/>
  <c r="M222" i="9"/>
  <c r="L222" i="9"/>
  <c r="F222" i="9"/>
  <c r="E222" i="9"/>
  <c r="B222" i="9" s="1"/>
  <c r="M221" i="9"/>
  <c r="F221" i="9" s="1"/>
  <c r="L221" i="9"/>
  <c r="E221" i="9"/>
  <c r="B221" i="9" s="1"/>
  <c r="M220" i="9"/>
  <c r="L220" i="9"/>
  <c r="F220" i="9" s="1"/>
  <c r="B220" i="9" s="1"/>
  <c r="E220" i="9"/>
  <c r="M219" i="9"/>
  <c r="F219" i="9" s="1"/>
  <c r="B219" i="9" s="1"/>
  <c r="L219" i="9"/>
  <c r="E219" i="9"/>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E149" i="9" s="1"/>
  <c r="B149" i="9" s="1"/>
  <c r="F149" i="9"/>
  <c r="H148" i="9"/>
  <c r="G148" i="9"/>
  <c r="F148" i="9"/>
  <c r="E148" i="9"/>
  <c r="H147" i="9"/>
  <c r="G147" i="9"/>
  <c r="F147" i="9"/>
  <c r="E147" i="9"/>
  <c r="B147" i="9" s="1"/>
  <c r="H146" i="9"/>
  <c r="G146" i="9"/>
  <c r="E146" i="9" s="1"/>
  <c r="B146" i="9" s="1"/>
  <c r="F146" i="9"/>
  <c r="H145" i="9"/>
  <c r="G145" i="9"/>
  <c r="F145" i="9"/>
  <c r="E145" i="9"/>
  <c r="B145" i="9"/>
  <c r="H144" i="9"/>
  <c r="G144" i="9"/>
  <c r="F144" i="9"/>
  <c r="E144" i="9"/>
  <c r="B144" i="9" s="1"/>
  <c r="F143" i="9"/>
  <c r="H142" i="9"/>
  <c r="G142" i="9"/>
  <c r="E142" i="9" s="1"/>
  <c r="F142" i="9"/>
  <c r="H141" i="9"/>
  <c r="G141" i="9"/>
  <c r="F141" i="9"/>
  <c r="E141" i="9"/>
  <c r="B141" i="9"/>
  <c r="H140" i="9"/>
  <c r="G140" i="9"/>
  <c r="E140" i="9" s="1"/>
  <c r="B140" i="9" s="1"/>
  <c r="F140" i="9"/>
  <c r="H139" i="9"/>
  <c r="G139" i="9"/>
  <c r="E139" i="9" s="1"/>
  <c r="B139" i="9" s="1"/>
  <c r="F139" i="9"/>
  <c r="H138" i="9"/>
  <c r="G138" i="9"/>
  <c r="F138" i="9"/>
  <c r="E138" i="9"/>
  <c r="B138" i="9" s="1"/>
  <c r="H137" i="9"/>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H129" i="9"/>
  <c r="G129" i="9"/>
  <c r="F129" i="9"/>
  <c r="E129" i="9"/>
  <c r="B129" i="9"/>
  <c r="H128" i="9"/>
  <c r="G128" i="9"/>
  <c r="F128" i="9"/>
  <c r="E128" i="9"/>
  <c r="B128" i="9"/>
  <c r="H127" i="9"/>
  <c r="G127" i="9"/>
  <c r="E127" i="9" s="1"/>
  <c r="B127" i="9" s="1"/>
  <c r="F127" i="9"/>
  <c r="H126" i="9"/>
  <c r="G126" i="9"/>
  <c r="E126" i="9" s="1"/>
  <c r="B126" i="9" s="1"/>
  <c r="F126" i="9"/>
  <c r="H125" i="9"/>
  <c r="G125" i="9"/>
  <c r="E125" i="9" s="1"/>
  <c r="F125" i="9"/>
  <c r="B125" i="9"/>
  <c r="H124" i="9"/>
  <c r="G124" i="9"/>
  <c r="F124" i="9"/>
  <c r="E124" i="9"/>
  <c r="B124" i="9" s="1"/>
  <c r="H123" i="9"/>
  <c r="G123" i="9"/>
  <c r="E123" i="9" s="1"/>
  <c r="B123" i="9" s="1"/>
  <c r="F123" i="9"/>
  <c r="H122" i="9"/>
  <c r="G122" i="9"/>
  <c r="F122" i="9"/>
  <c r="E122" i="9"/>
  <c r="B122" i="9" s="1"/>
  <c r="H121" i="9"/>
  <c r="G121" i="9"/>
  <c r="F121" i="9"/>
  <c r="E121" i="9"/>
  <c r="B121" i="9" s="1"/>
  <c r="H120" i="9"/>
  <c r="E120" i="9" s="1"/>
  <c r="B120" i="9" s="1"/>
  <c r="G120" i="9"/>
  <c r="F120" i="9"/>
  <c r="H119" i="9"/>
  <c r="G119" i="9"/>
  <c r="E119" i="9" s="1"/>
  <c r="B119" i="9" s="1"/>
  <c r="F119" i="9"/>
  <c r="H118" i="9"/>
  <c r="G118" i="9"/>
  <c r="E118" i="9" s="1"/>
  <c r="F118" i="9"/>
  <c r="H117" i="9"/>
  <c r="E117" i="9" s="1"/>
  <c r="B117" i="9" s="1"/>
  <c r="G117" i="9"/>
  <c r="F117" i="9"/>
  <c r="H116" i="9"/>
  <c r="G116" i="9"/>
  <c r="E116" i="9" s="1"/>
  <c r="B116" i="9" s="1"/>
  <c r="F116" i="9"/>
  <c r="H115" i="9"/>
  <c r="G115" i="9"/>
  <c r="F115" i="9"/>
  <c r="B115" i="9" s="1"/>
  <c r="E115" i="9"/>
  <c r="H114" i="9"/>
  <c r="G114" i="9"/>
  <c r="F114" i="9"/>
  <c r="E114" i="9"/>
  <c r="B114" i="9" s="1"/>
  <c r="H113" i="9"/>
  <c r="G113" i="9"/>
  <c r="F113" i="9"/>
  <c r="H112" i="9"/>
  <c r="G112" i="9"/>
  <c r="E112" i="9" s="1"/>
  <c r="B112" i="9" s="1"/>
  <c r="F112" i="9"/>
  <c r="H111" i="9"/>
  <c r="G111" i="9"/>
  <c r="E111" i="9" s="1"/>
  <c r="B111" i="9" s="1"/>
  <c r="F111" i="9"/>
  <c r="H110" i="9"/>
  <c r="G110" i="9"/>
  <c r="F110" i="9"/>
  <c r="E110" i="9"/>
  <c r="B110" i="9" s="1"/>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G104" i="9"/>
  <c r="E104" i="9" s="1"/>
  <c r="B104" i="9" s="1"/>
  <c r="F104" i="9"/>
  <c r="H103" i="9"/>
  <c r="G103" i="9"/>
  <c r="F103" i="9"/>
  <c r="B103" i="9" s="1"/>
  <c r="E103" i="9"/>
  <c r="H102" i="9"/>
  <c r="G102" i="9"/>
  <c r="F102" i="9"/>
  <c r="E102" i="9"/>
  <c r="B102" i="9"/>
  <c r="H101" i="9"/>
  <c r="G101" i="9"/>
  <c r="E101" i="9" s="1"/>
  <c r="F101" i="9"/>
  <c r="B101" i="9"/>
  <c r="H100" i="9"/>
  <c r="E100" i="9" s="1"/>
  <c r="B100" i="9" s="1"/>
  <c r="G100" i="9"/>
  <c r="F100" i="9"/>
  <c r="H99" i="9"/>
  <c r="G99" i="9"/>
  <c r="E99" i="9" s="1"/>
  <c r="B99" i="9" s="1"/>
  <c r="F99" i="9"/>
  <c r="H98" i="9"/>
  <c r="G98" i="9"/>
  <c r="F98" i="9"/>
  <c r="E98" i="9"/>
  <c r="B98" i="9"/>
  <c r="H97" i="9"/>
  <c r="G97" i="9"/>
  <c r="F97" i="9"/>
  <c r="E97" i="9"/>
  <c r="B97" i="9"/>
  <c r="H96" i="9"/>
  <c r="E96" i="9" s="1"/>
  <c r="B96" i="9" s="1"/>
  <c r="G96" i="9"/>
  <c r="F96" i="9"/>
  <c r="H95" i="9"/>
  <c r="G95" i="9"/>
  <c r="E95" i="9" s="1"/>
  <c r="B95" i="9" s="1"/>
  <c r="F95" i="9"/>
  <c r="H94" i="9"/>
  <c r="G94" i="9"/>
  <c r="E94" i="9" s="1"/>
  <c r="B94" i="9" s="1"/>
  <c r="F94" i="9"/>
  <c r="H93" i="9"/>
  <c r="G93" i="9"/>
  <c r="F93" i="9"/>
  <c r="E93" i="9"/>
  <c r="B93" i="9"/>
  <c r="H92" i="9"/>
  <c r="G92" i="9"/>
  <c r="F92" i="9"/>
  <c r="E92" i="9"/>
  <c r="B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E86" i="9" s="1"/>
  <c r="B86" i="9" s="1"/>
  <c r="G86" i="9"/>
  <c r="F86" i="9"/>
  <c r="H85" i="9"/>
  <c r="E85" i="9" s="1"/>
  <c r="B85" i="9" s="1"/>
  <c r="G85" i="9"/>
  <c r="F85" i="9"/>
  <c r="H84" i="9"/>
  <c r="G84" i="9"/>
  <c r="E84" i="9" s="1"/>
  <c r="B84" i="9" s="1"/>
  <c r="F84" i="9"/>
  <c r="H83" i="9"/>
  <c r="G83" i="9"/>
  <c r="E83" i="9" s="1"/>
  <c r="B83" i="9" s="1"/>
  <c r="F83" i="9"/>
  <c r="H82" i="9"/>
  <c r="G82" i="9"/>
  <c r="F82" i="9"/>
  <c r="E82" i="9"/>
  <c r="B82" i="9" s="1"/>
  <c r="H81" i="9"/>
  <c r="G81" i="9"/>
  <c r="F81" i="9"/>
  <c r="E81" i="9"/>
  <c r="B81" i="9"/>
  <c r="H80" i="9"/>
  <c r="G80" i="9"/>
  <c r="F80" i="9"/>
  <c r="E80" i="9"/>
  <c r="B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E74" i="9" s="1"/>
  <c r="B74" i="9" s="1"/>
  <c r="G74" i="9"/>
  <c r="F74" i="9"/>
  <c r="H73" i="9"/>
  <c r="E73" i="9" s="1"/>
  <c r="B73" i="9" s="1"/>
  <c r="G73" i="9"/>
  <c r="F73" i="9"/>
  <c r="H72" i="9"/>
  <c r="G72" i="9"/>
  <c r="E72" i="9" s="1"/>
  <c r="B72" i="9" s="1"/>
  <c r="F72" i="9"/>
  <c r="H71" i="9"/>
  <c r="G71" i="9"/>
  <c r="E71" i="9" s="1"/>
  <c r="B71" i="9" s="1"/>
  <c r="F71" i="9"/>
  <c r="H70" i="9"/>
  <c r="G70" i="9"/>
  <c r="F70" i="9"/>
  <c r="E70" i="9"/>
  <c r="B70" i="9" s="1"/>
  <c r="H69" i="9"/>
  <c r="G69" i="9"/>
  <c r="F69" i="9"/>
  <c r="E69" i="9"/>
  <c r="B69" i="9"/>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E62" i="9" s="1"/>
  <c r="B62" i="9" s="1"/>
  <c r="G62" i="9"/>
  <c r="F62" i="9"/>
  <c r="H61" i="9"/>
  <c r="E61" i="9" s="1"/>
  <c r="B61" i="9" s="1"/>
  <c r="G61" i="9"/>
  <c r="F61" i="9"/>
  <c r="H60" i="9"/>
  <c r="G60" i="9"/>
  <c r="E60" i="9" s="1"/>
  <c r="B60" i="9" s="1"/>
  <c r="F60" i="9"/>
  <c r="H59" i="9"/>
  <c r="G59" i="9"/>
  <c r="E59" i="9" s="1"/>
  <c r="B59" i="9" s="1"/>
  <c r="F59" i="9"/>
  <c r="H58" i="9"/>
  <c r="G58" i="9"/>
  <c r="F58" i="9"/>
  <c r="E58" i="9"/>
  <c r="B58" i="9" s="1"/>
  <c r="H57" i="9"/>
  <c r="G57" i="9"/>
  <c r="F57" i="9"/>
  <c r="E57" i="9"/>
  <c r="B57" i="9"/>
  <c r="H56" i="9"/>
  <c r="G56" i="9"/>
  <c r="F56" i="9"/>
  <c r="E56" i="9"/>
  <c r="B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E50" i="9" s="1"/>
  <c r="B50" i="9" s="1"/>
  <c r="G50" i="9"/>
  <c r="F50" i="9"/>
  <c r="H49" i="9"/>
  <c r="E49" i="9" s="1"/>
  <c r="B49" i="9" s="1"/>
  <c r="G49" i="9"/>
  <c r="F49" i="9"/>
  <c r="H48" i="9"/>
  <c r="G48" i="9"/>
  <c r="E48" i="9" s="1"/>
  <c r="B48" i="9" s="1"/>
  <c r="F48" i="9"/>
  <c r="H47" i="9"/>
  <c r="G47" i="9"/>
  <c r="E47" i="9" s="1"/>
  <c r="B47" i="9" s="1"/>
  <c r="F47" i="9"/>
  <c r="H46" i="9"/>
  <c r="G46" i="9"/>
  <c r="F46" i="9"/>
  <c r="E46" i="9"/>
  <c r="B46" i="9" s="1"/>
  <c r="H45" i="9"/>
  <c r="G45" i="9"/>
  <c r="F45" i="9"/>
  <c r="E45" i="9"/>
  <c r="B45" i="9"/>
  <c r="H44" i="9"/>
  <c r="G44" i="9"/>
  <c r="F44" i="9"/>
  <c r="E44" i="9"/>
  <c r="B44" i="9"/>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G30" i="9"/>
  <c r="E30" i="9" s="1"/>
  <c r="B30" i="9" s="1"/>
  <c r="F30" i="9"/>
  <c r="H29" i="9"/>
  <c r="G29" i="9"/>
  <c r="E29" i="9" s="1"/>
  <c r="B29" i="9" s="1"/>
  <c r="F29" i="9"/>
  <c r="H28" i="9"/>
  <c r="G28" i="9"/>
  <c r="F28" i="9"/>
  <c r="E28" i="9"/>
  <c r="B28" i="9" s="1"/>
  <c r="H27" i="9"/>
  <c r="G27" i="9"/>
  <c r="F27" i="9"/>
  <c r="H26" i="9"/>
  <c r="E26" i="9" s="1"/>
  <c r="B26" i="9" s="1"/>
  <c r="G26" i="9"/>
  <c r="F26" i="9"/>
  <c r="H25" i="9"/>
  <c r="E25" i="9" s="1"/>
  <c r="B25" i="9" s="1"/>
  <c r="G25" i="9"/>
  <c r="F25" i="9"/>
  <c r="H24" i="9"/>
  <c r="G24" i="9"/>
  <c r="E24" i="9" s="1"/>
  <c r="B24" i="9" s="1"/>
  <c r="F24" i="9"/>
  <c r="H23" i="9"/>
  <c r="G23" i="9"/>
  <c r="E23" i="9" s="1"/>
  <c r="B23" i="9" s="1"/>
  <c r="F23" i="9"/>
  <c r="H22" i="9"/>
  <c r="G22" i="9"/>
  <c r="F22" i="9"/>
  <c r="E22" i="9"/>
  <c r="B22" i="9" s="1"/>
  <c r="F21" i="9"/>
  <c r="F4" i="9"/>
  <c r="O3" i="9"/>
  <c r="G275" i="9" s="1"/>
  <c r="E275" i="9" s="1"/>
  <c r="B275" i="9" s="1"/>
  <c r="I3" i="9"/>
  <c r="G179" i="9" s="1"/>
  <c r="E179" i="9" s="1"/>
  <c r="B179"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D114" i="6" s="1"/>
  <c r="F121" i="6"/>
  <c r="F120" i="6"/>
  <c r="F119" i="6"/>
  <c r="F118" i="6"/>
  <c r="E118" i="6"/>
  <c r="D118" i="6"/>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F246" i="5"/>
  <c r="E246" i="5"/>
  <c r="D246" i="5"/>
  <c r="E245" i="5"/>
  <c r="D245" i="5"/>
  <c r="F245" i="5" s="1"/>
  <c r="F244" i="5"/>
  <c r="F243" i="5"/>
  <c r="E242" i="5"/>
  <c r="E238" i="5" s="1"/>
  <c r="D1215" i="1"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90" i="9"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F605" i="4" s="1"/>
  <c r="D605" i="4"/>
  <c r="F604" i="4"/>
  <c r="E603" i="4"/>
  <c r="H143" i="9" s="1"/>
  <c r="D603" i="4"/>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E580" i="4" s="1"/>
  <c r="D581" i="4"/>
  <c r="F579" i="4"/>
  <c r="F578" i="4"/>
  <c r="F577" i="4"/>
  <c r="E577" i="4"/>
  <c r="D577" i="4"/>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F507" i="4" s="1"/>
  <c r="D507" i="4"/>
  <c r="F506" i="4"/>
  <c r="F505" i="4"/>
  <c r="F504" i="4"/>
  <c r="F503" i="4"/>
  <c r="F502" i="4"/>
  <c r="E502" i="4"/>
  <c r="D502" i="4"/>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F421" i="4"/>
  <c r="D421" i="4"/>
  <c r="E418" i="4"/>
  <c r="D418" i="4"/>
  <c r="F418" i="4" s="1"/>
  <c r="F417" i="4"/>
  <c r="E417" i="4"/>
  <c r="D417" i="4"/>
  <c r="E416" i="4"/>
  <c r="E643" i="4" s="1"/>
  <c r="D416" i="4"/>
  <c r="D644"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E311" i="4" s="1"/>
  <c r="D312" i="4"/>
  <c r="F310" i="4"/>
  <c r="F309" i="4"/>
  <c r="F308" i="4"/>
  <c r="F307" i="4"/>
  <c r="F306" i="4"/>
  <c r="F305" i="4"/>
  <c r="F304" i="4"/>
  <c r="E304" i="4"/>
  <c r="D304" i="4"/>
  <c r="F303" i="4"/>
  <c r="F302" i="4"/>
  <c r="F301" i="4"/>
  <c r="E300" i="4"/>
  <c r="F300"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E263" i="4" s="1"/>
  <c r="D264" i="4"/>
  <c r="D263" i="4" s="1"/>
  <c r="F263" i="4" s="1"/>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F225" i="4"/>
  <c r="E225" i="4"/>
  <c r="D225" i="4"/>
  <c r="F223" i="4"/>
  <c r="F222" i="4"/>
  <c r="F221" i="4"/>
  <c r="F220" i="4"/>
  <c r="F219" i="4"/>
  <c r="E219" i="4"/>
  <c r="D219" i="4"/>
  <c r="F218" i="4"/>
  <c r="F217" i="4"/>
  <c r="F216" i="4"/>
  <c r="E216" i="4"/>
  <c r="D216" i="4"/>
  <c r="E215" i="4"/>
  <c r="D215" i="4"/>
  <c r="F215" i="4" s="1"/>
  <c r="F214" i="4"/>
  <c r="F213" i="4"/>
  <c r="F212" i="4"/>
  <c r="F211" i="4"/>
  <c r="F210" i="4"/>
  <c r="E210" i="4"/>
  <c r="E196"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E163" i="4" s="1"/>
  <c r="D164" i="4"/>
  <c r="D163"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F140" i="4" s="1"/>
  <c r="F138" i="4"/>
  <c r="F137" i="4"/>
  <c r="F136" i="4"/>
  <c r="F135" i="4"/>
  <c r="F134" i="4"/>
  <c r="E134" i="4"/>
  <c r="E133" i="4" s="1"/>
  <c r="D134" i="4"/>
  <c r="D133" i="4" s="1"/>
  <c r="F133" i="4"/>
  <c r="F132" i="4"/>
  <c r="F131" i="4"/>
  <c r="F130" i="4"/>
  <c r="F129" i="4"/>
  <c r="E128" i="4"/>
  <c r="F128" i="4" s="1"/>
  <c r="D128" i="4"/>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F82" i="4" s="1"/>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F62" i="4" s="1"/>
  <c r="D62" i="4"/>
  <c r="F61" i="4"/>
  <c r="F60" i="4"/>
  <c r="E59" i="4"/>
  <c r="D59" i="4"/>
  <c r="F59" i="4" s="1"/>
  <c r="F58" i="4"/>
  <c r="F57" i="4"/>
  <c r="F56" i="4"/>
  <c r="F55" i="4"/>
  <c r="E54" i="4"/>
  <c r="E50" i="4" s="1"/>
  <c r="D54" i="4"/>
  <c r="F54" i="4" s="1"/>
  <c r="F53" i="4"/>
  <c r="F52" i="4"/>
  <c r="F51" i="4"/>
  <c r="E51" i="4"/>
  <c r="D51" i="4"/>
  <c r="D50" i="4" s="1"/>
  <c r="F50"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451" i="1"/>
  <c r="D1451" i="1"/>
  <c r="C1451" i="1"/>
  <c r="J1451" i="1" s="1"/>
  <c r="G1450" i="1"/>
  <c r="I1450" i="1" s="1"/>
  <c r="D1450" i="1"/>
  <c r="C1450" i="1"/>
  <c r="H1450" i="1" s="1"/>
  <c r="J1449" i="1"/>
  <c r="G1449" i="1"/>
  <c r="D1449" i="1"/>
  <c r="C1449" i="1"/>
  <c r="H1449" i="1" s="1"/>
  <c r="D1448" i="1"/>
  <c r="C1448" i="1"/>
  <c r="H1447" i="1"/>
  <c r="D1447" i="1"/>
  <c r="C1447" i="1"/>
  <c r="G1447" i="1" s="1"/>
  <c r="I1447" i="1" s="1"/>
  <c r="D1446" i="1"/>
  <c r="C1446" i="1"/>
  <c r="J1445" i="1"/>
  <c r="D1445" i="1"/>
  <c r="C1445" i="1"/>
  <c r="D1444" i="1"/>
  <c r="C1444" i="1"/>
  <c r="J1444" i="1" s="1"/>
  <c r="J1443" i="1"/>
  <c r="I1443" i="1"/>
  <c r="D1443" i="1"/>
  <c r="G1443" i="1" s="1"/>
  <c r="C1443" i="1"/>
  <c r="H1443" i="1" s="1"/>
  <c r="D1442" i="1"/>
  <c r="C1442" i="1"/>
  <c r="J1442" i="1" s="1"/>
  <c r="D1441" i="1"/>
  <c r="G1441" i="1" s="1"/>
  <c r="C1441" i="1"/>
  <c r="D1440" i="1"/>
  <c r="C1440" i="1"/>
  <c r="J1440" i="1" s="1"/>
  <c r="J1439" i="1"/>
  <c r="I1439" i="1"/>
  <c r="D1439" i="1"/>
  <c r="G1439" i="1" s="1"/>
  <c r="C1439" i="1"/>
  <c r="H1439" i="1" s="1"/>
  <c r="G1438" i="1"/>
  <c r="D1438" i="1"/>
  <c r="C1438" i="1"/>
  <c r="H1438" i="1" s="1"/>
  <c r="D1437" i="1"/>
  <c r="C1437" i="1"/>
  <c r="D1434" i="1"/>
  <c r="C1434" i="1"/>
  <c r="H1434" i="1" s="1"/>
  <c r="H1433" i="1"/>
  <c r="G1433" i="1"/>
  <c r="D1433" i="1"/>
  <c r="C1433" i="1"/>
  <c r="H1432" i="1"/>
  <c r="D1432" i="1"/>
  <c r="C1432" i="1"/>
  <c r="G1432" i="1" s="1"/>
  <c r="D1431" i="1"/>
  <c r="C1431" i="1"/>
  <c r="H1431" i="1" s="1"/>
  <c r="D1430" i="1"/>
  <c r="H1430" i="1" s="1"/>
  <c r="C1430" i="1"/>
  <c r="H1429" i="1"/>
  <c r="G1429" i="1"/>
  <c r="D1429" i="1"/>
  <c r="C1429" i="1"/>
  <c r="G1428" i="1"/>
  <c r="D1428" i="1"/>
  <c r="C1428" i="1"/>
  <c r="H1428" i="1" s="1"/>
  <c r="D1427" i="1"/>
  <c r="C1427" i="1"/>
  <c r="D1426" i="1"/>
  <c r="G1426" i="1" s="1"/>
  <c r="C1426" i="1"/>
  <c r="H1426" i="1" s="1"/>
  <c r="D1425" i="1"/>
  <c r="G1425" i="1" s="1"/>
  <c r="C1425" i="1"/>
  <c r="D1424" i="1"/>
  <c r="C1424" i="1"/>
  <c r="D1423" i="1"/>
  <c r="C1423" i="1"/>
  <c r="G1423" i="1" s="1"/>
  <c r="D1422" i="1"/>
  <c r="C1422" i="1"/>
  <c r="H1422" i="1" s="1"/>
  <c r="D1421" i="1"/>
  <c r="C1421" i="1"/>
  <c r="H1421" i="1" s="1"/>
  <c r="H1420" i="1"/>
  <c r="G1420" i="1"/>
  <c r="D1420" i="1"/>
  <c r="C1420" i="1"/>
  <c r="G1419" i="1"/>
  <c r="D1419" i="1"/>
  <c r="C1419" i="1"/>
  <c r="H1419" i="1" s="1"/>
  <c r="H1418" i="1"/>
  <c r="D1418" i="1"/>
  <c r="C1418" i="1"/>
  <c r="G1418" i="1" s="1"/>
  <c r="D1417" i="1"/>
  <c r="H1417" i="1" s="1"/>
  <c r="C1417" i="1"/>
  <c r="D1416" i="1"/>
  <c r="G1416" i="1" s="1"/>
  <c r="C1416" i="1"/>
  <c r="G1415" i="1"/>
  <c r="D1415" i="1"/>
  <c r="C1415" i="1"/>
  <c r="H1415" i="1" s="1"/>
  <c r="D1414" i="1"/>
  <c r="C1414" i="1"/>
  <c r="D1413" i="1"/>
  <c r="C1413" i="1"/>
  <c r="D1412" i="1"/>
  <c r="G1412" i="1" s="1"/>
  <c r="C1412" i="1"/>
  <c r="H1412" i="1" s="1"/>
  <c r="D1411" i="1"/>
  <c r="C1411" i="1"/>
  <c r="G1410" i="1"/>
  <c r="D1410" i="1"/>
  <c r="C1410" i="1"/>
  <c r="H1410" i="1" s="1"/>
  <c r="H1409" i="1"/>
  <c r="D1409" i="1"/>
  <c r="C1409" i="1"/>
  <c r="G1409" i="1" s="1"/>
  <c r="C1408" i="1"/>
  <c r="D1407" i="1"/>
  <c r="G1407" i="1" s="1"/>
  <c r="C1407" i="1"/>
  <c r="H1406" i="1"/>
  <c r="G1406" i="1"/>
  <c r="D1406" i="1"/>
  <c r="C1406" i="1"/>
  <c r="H1405" i="1"/>
  <c r="D1405" i="1"/>
  <c r="C1405" i="1"/>
  <c r="G1405" i="1" s="1"/>
  <c r="D1404" i="1"/>
  <c r="C1404" i="1"/>
  <c r="D1403" i="1"/>
  <c r="G1403" i="1" s="1"/>
  <c r="C1403" i="1"/>
  <c r="H1403" i="1" s="1"/>
  <c r="H1402" i="1"/>
  <c r="G1402" i="1"/>
  <c r="D1402" i="1"/>
  <c r="C1402" i="1"/>
  <c r="D1401" i="1"/>
  <c r="C1401" i="1"/>
  <c r="D1400" i="1"/>
  <c r="G1400" i="1" s="1"/>
  <c r="C1400" i="1"/>
  <c r="H1399" i="1"/>
  <c r="G1399" i="1"/>
  <c r="D1399" i="1"/>
  <c r="C1399" i="1"/>
  <c r="D1398" i="1"/>
  <c r="C1398" i="1"/>
  <c r="D1397" i="1"/>
  <c r="G1397" i="1" s="1"/>
  <c r="C1397" i="1"/>
  <c r="H1396" i="1"/>
  <c r="G1396" i="1"/>
  <c r="D1396" i="1"/>
  <c r="C1396" i="1"/>
  <c r="D1395" i="1"/>
  <c r="C1395" i="1"/>
  <c r="D1394" i="1"/>
  <c r="G1394" i="1" s="1"/>
  <c r="C1394" i="1"/>
  <c r="H1394" i="1" s="1"/>
  <c r="H1393" i="1"/>
  <c r="G1393" i="1"/>
  <c r="D1393" i="1"/>
  <c r="C1393" i="1"/>
  <c r="D1392" i="1"/>
  <c r="C1392" i="1"/>
  <c r="D1391" i="1"/>
  <c r="G1391" i="1" s="1"/>
  <c r="C1391" i="1"/>
  <c r="H1390" i="1"/>
  <c r="G1390" i="1"/>
  <c r="D1390" i="1"/>
  <c r="C1390" i="1"/>
  <c r="D1389" i="1"/>
  <c r="C1389" i="1"/>
  <c r="D1388" i="1"/>
  <c r="G1388" i="1" s="1"/>
  <c r="C1388" i="1"/>
  <c r="H1387" i="1"/>
  <c r="G1387" i="1"/>
  <c r="D1387" i="1"/>
  <c r="C1387" i="1"/>
  <c r="D1386" i="1"/>
  <c r="C1386" i="1"/>
  <c r="D1385" i="1"/>
  <c r="G1385" i="1" s="1"/>
  <c r="C1385" i="1"/>
  <c r="H1385" i="1" s="1"/>
  <c r="H1384" i="1"/>
  <c r="G1384" i="1"/>
  <c r="D1384" i="1"/>
  <c r="C1384" i="1"/>
  <c r="D1383" i="1"/>
  <c r="D1382" i="1"/>
  <c r="G1382" i="1" s="1"/>
  <c r="C1382" i="1"/>
  <c r="H1381" i="1"/>
  <c r="G1381" i="1"/>
  <c r="D1381" i="1"/>
  <c r="C1381" i="1"/>
  <c r="D1380" i="1"/>
  <c r="C1380" i="1"/>
  <c r="D1379" i="1"/>
  <c r="G1379" i="1" s="1"/>
  <c r="C1379" i="1"/>
  <c r="H1378" i="1"/>
  <c r="G1378" i="1"/>
  <c r="D1378" i="1"/>
  <c r="C1378" i="1"/>
  <c r="D1377" i="1"/>
  <c r="C1377" i="1"/>
  <c r="D1376" i="1"/>
  <c r="G1376" i="1" s="1"/>
  <c r="C1376" i="1"/>
  <c r="H1376" i="1" s="1"/>
  <c r="H1375" i="1"/>
  <c r="G1375" i="1"/>
  <c r="D1375" i="1"/>
  <c r="C1375" i="1"/>
  <c r="D1374" i="1"/>
  <c r="C1374" i="1"/>
  <c r="D1373" i="1"/>
  <c r="G1373" i="1" s="1"/>
  <c r="C1373" i="1"/>
  <c r="H1372" i="1"/>
  <c r="G1372" i="1"/>
  <c r="D1372" i="1"/>
  <c r="C1372" i="1"/>
  <c r="D1371" i="1"/>
  <c r="C1371" i="1"/>
  <c r="D1370" i="1"/>
  <c r="G1370" i="1" s="1"/>
  <c r="C1370" i="1"/>
  <c r="H1369" i="1"/>
  <c r="G1369" i="1"/>
  <c r="D1369" i="1"/>
  <c r="C1369" i="1"/>
  <c r="D1368" i="1"/>
  <c r="C1368" i="1"/>
  <c r="D1367" i="1"/>
  <c r="G1367" i="1" s="1"/>
  <c r="C1367" i="1"/>
  <c r="H1367" i="1" s="1"/>
  <c r="H1366" i="1"/>
  <c r="G1366" i="1"/>
  <c r="D1366" i="1"/>
  <c r="C1366" i="1"/>
  <c r="D1365" i="1"/>
  <c r="C1365" i="1"/>
  <c r="D1364" i="1"/>
  <c r="G1364" i="1" s="1"/>
  <c r="C1364" i="1"/>
  <c r="H1363" i="1"/>
  <c r="G1363" i="1"/>
  <c r="D1363" i="1"/>
  <c r="C1363" i="1"/>
  <c r="D1362" i="1"/>
  <c r="C1362" i="1"/>
  <c r="D1361" i="1"/>
  <c r="G1361" i="1" s="1"/>
  <c r="C1361" i="1"/>
  <c r="H1360" i="1"/>
  <c r="G1360" i="1"/>
  <c r="D1360" i="1"/>
  <c r="C1360" i="1"/>
  <c r="D1359" i="1"/>
  <c r="C1359" i="1"/>
  <c r="D1358" i="1"/>
  <c r="G1358" i="1" s="1"/>
  <c r="C1358" i="1"/>
  <c r="H1358" i="1" s="1"/>
  <c r="H1357" i="1"/>
  <c r="G1357" i="1"/>
  <c r="D1357" i="1"/>
  <c r="C1357" i="1"/>
  <c r="D1356" i="1"/>
  <c r="C1356" i="1"/>
  <c r="D1355" i="1"/>
  <c r="G1355" i="1" s="1"/>
  <c r="C1355" i="1"/>
  <c r="H1354" i="1"/>
  <c r="G1354" i="1"/>
  <c r="D1354" i="1"/>
  <c r="C1354" i="1"/>
  <c r="D1353" i="1"/>
  <c r="C1353" i="1"/>
  <c r="D1352" i="1"/>
  <c r="G1352" i="1" s="1"/>
  <c r="C1352" i="1"/>
  <c r="H1351" i="1"/>
  <c r="G1351" i="1"/>
  <c r="D1351" i="1"/>
  <c r="C1351" i="1"/>
  <c r="D1350" i="1"/>
  <c r="C1350" i="1"/>
  <c r="D1349" i="1"/>
  <c r="G1349" i="1" s="1"/>
  <c r="C1349" i="1"/>
  <c r="H1349" i="1" s="1"/>
  <c r="H1348" i="1"/>
  <c r="G1348" i="1"/>
  <c r="D1348" i="1"/>
  <c r="C1348" i="1"/>
  <c r="D1347" i="1"/>
  <c r="C1347" i="1"/>
  <c r="D1346" i="1"/>
  <c r="G1346" i="1" s="1"/>
  <c r="C1346" i="1"/>
  <c r="H1345" i="1"/>
  <c r="G1345" i="1"/>
  <c r="D1345" i="1"/>
  <c r="C1345" i="1"/>
  <c r="D1344" i="1"/>
  <c r="C1344" i="1"/>
  <c r="D1343" i="1"/>
  <c r="G1343" i="1" s="1"/>
  <c r="C1343" i="1"/>
  <c r="H1342" i="1"/>
  <c r="G1342" i="1"/>
  <c r="D1342" i="1"/>
  <c r="C1342" i="1"/>
  <c r="D1341" i="1"/>
  <c r="C1341" i="1"/>
  <c r="D1340" i="1"/>
  <c r="G1340" i="1" s="1"/>
  <c r="C1340" i="1"/>
  <c r="H1340" i="1" s="1"/>
  <c r="H1339" i="1"/>
  <c r="G1339" i="1"/>
  <c r="D1339" i="1"/>
  <c r="C1339" i="1"/>
  <c r="D1338" i="1"/>
  <c r="C1338" i="1"/>
  <c r="D1337" i="1"/>
  <c r="G1337" i="1" s="1"/>
  <c r="C1337" i="1"/>
  <c r="H1336" i="1"/>
  <c r="G1336" i="1"/>
  <c r="D1336" i="1"/>
  <c r="C1336" i="1"/>
  <c r="D1335" i="1"/>
  <c r="C1335" i="1"/>
  <c r="D1334" i="1"/>
  <c r="G1334" i="1" s="1"/>
  <c r="C1334" i="1"/>
  <c r="H1333" i="1"/>
  <c r="G1333" i="1"/>
  <c r="D1333" i="1"/>
  <c r="C1333" i="1"/>
  <c r="D1332" i="1"/>
  <c r="C1332" i="1"/>
  <c r="D1331" i="1"/>
  <c r="G1331" i="1" s="1"/>
  <c r="C1331" i="1"/>
  <c r="H1331" i="1" s="1"/>
  <c r="H1330" i="1"/>
  <c r="G1330" i="1"/>
  <c r="D1330" i="1"/>
  <c r="C1330" i="1"/>
  <c r="D1329" i="1"/>
  <c r="D1328" i="1"/>
  <c r="G1328" i="1" s="1"/>
  <c r="C1328" i="1"/>
  <c r="H1327" i="1"/>
  <c r="G1327" i="1"/>
  <c r="D1327" i="1"/>
  <c r="C1327" i="1"/>
  <c r="D1326" i="1"/>
  <c r="C1326" i="1"/>
  <c r="D1325" i="1"/>
  <c r="G1325" i="1" s="1"/>
  <c r="C1325" i="1"/>
  <c r="H1324" i="1"/>
  <c r="G1324" i="1"/>
  <c r="D1324" i="1"/>
  <c r="C1324" i="1"/>
  <c r="D1323" i="1"/>
  <c r="C1323" i="1"/>
  <c r="D1322" i="1"/>
  <c r="G1322" i="1" s="1"/>
  <c r="C1322" i="1"/>
  <c r="H1322" i="1" s="1"/>
  <c r="H1321" i="1"/>
  <c r="G1321" i="1"/>
  <c r="D1321" i="1"/>
  <c r="C1321" i="1"/>
  <c r="D1320" i="1"/>
  <c r="C1320" i="1"/>
  <c r="D1319" i="1"/>
  <c r="G1319" i="1" s="1"/>
  <c r="C1319" i="1"/>
  <c r="H1318" i="1"/>
  <c r="G1318" i="1"/>
  <c r="D1318" i="1"/>
  <c r="C1318" i="1"/>
  <c r="D1317" i="1"/>
  <c r="C1317" i="1"/>
  <c r="D1316" i="1"/>
  <c r="G1316" i="1" s="1"/>
  <c r="C1316" i="1"/>
  <c r="H1315" i="1"/>
  <c r="G1315" i="1"/>
  <c r="D1315" i="1"/>
  <c r="C1315" i="1"/>
  <c r="D1314" i="1"/>
  <c r="C1314" i="1"/>
  <c r="D1313" i="1"/>
  <c r="G1313" i="1" s="1"/>
  <c r="C1313" i="1"/>
  <c r="H1313" i="1" s="1"/>
  <c r="H1312" i="1"/>
  <c r="G1312" i="1"/>
  <c r="D1312" i="1"/>
  <c r="C1312" i="1"/>
  <c r="D1311" i="1"/>
  <c r="C1311" i="1"/>
  <c r="D1310" i="1"/>
  <c r="G1310" i="1" s="1"/>
  <c r="C1310" i="1"/>
  <c r="H1309" i="1"/>
  <c r="G1309" i="1"/>
  <c r="D1309" i="1"/>
  <c r="C1309" i="1"/>
  <c r="D1308" i="1"/>
  <c r="C1308" i="1"/>
  <c r="D1307" i="1"/>
  <c r="G1307" i="1" s="1"/>
  <c r="C1307" i="1"/>
  <c r="H1306" i="1"/>
  <c r="G1306" i="1"/>
  <c r="D1306" i="1"/>
  <c r="C1306" i="1"/>
  <c r="D1305" i="1"/>
  <c r="C1305" i="1"/>
  <c r="D1304" i="1"/>
  <c r="G1304" i="1" s="1"/>
  <c r="C1304" i="1"/>
  <c r="H1304" i="1" s="1"/>
  <c r="H1303" i="1"/>
  <c r="G1303" i="1"/>
  <c r="D1303" i="1"/>
  <c r="C1303" i="1"/>
  <c r="D1302" i="1"/>
  <c r="C1302" i="1"/>
  <c r="D1301" i="1"/>
  <c r="G1301" i="1" s="1"/>
  <c r="C1301" i="1"/>
  <c r="H1300" i="1"/>
  <c r="G1300" i="1"/>
  <c r="D1300" i="1"/>
  <c r="C1300" i="1"/>
  <c r="D1299" i="1"/>
  <c r="C1299" i="1"/>
  <c r="D1298" i="1"/>
  <c r="G1298" i="1" s="1"/>
  <c r="C1298" i="1"/>
  <c r="H1297" i="1"/>
  <c r="G1297" i="1"/>
  <c r="D1297" i="1"/>
  <c r="C1297" i="1"/>
  <c r="D1296" i="1"/>
  <c r="C1296" i="1"/>
  <c r="D1295" i="1"/>
  <c r="G1295" i="1" s="1"/>
  <c r="C1295" i="1"/>
  <c r="H1295" i="1" s="1"/>
  <c r="H1294" i="1"/>
  <c r="G1294" i="1"/>
  <c r="D1294" i="1"/>
  <c r="C1294" i="1"/>
  <c r="D1293" i="1"/>
  <c r="C1293" i="1"/>
  <c r="D1292" i="1"/>
  <c r="G1292" i="1" s="1"/>
  <c r="C1292" i="1"/>
  <c r="H1291" i="1"/>
  <c r="G1291" i="1"/>
  <c r="D1291" i="1"/>
  <c r="C1291" i="1"/>
  <c r="D1290" i="1"/>
  <c r="C1290" i="1"/>
  <c r="D1289" i="1"/>
  <c r="G1289" i="1" s="1"/>
  <c r="C1289" i="1"/>
  <c r="H1288" i="1"/>
  <c r="G1288" i="1"/>
  <c r="D1288" i="1"/>
  <c r="C1288" i="1"/>
  <c r="D1287" i="1"/>
  <c r="C1287" i="1"/>
  <c r="D1286" i="1"/>
  <c r="G1286" i="1" s="1"/>
  <c r="C1286" i="1"/>
  <c r="H1286" i="1" s="1"/>
  <c r="H1285" i="1"/>
  <c r="G1285" i="1"/>
  <c r="D1285" i="1"/>
  <c r="C1285" i="1"/>
  <c r="D1284" i="1"/>
  <c r="C1284" i="1"/>
  <c r="D1283" i="1"/>
  <c r="C1283" i="1"/>
  <c r="H1282" i="1"/>
  <c r="G1282" i="1"/>
  <c r="D1282" i="1"/>
  <c r="C1282" i="1"/>
  <c r="D1281" i="1"/>
  <c r="C1281" i="1"/>
  <c r="D1280" i="1"/>
  <c r="C1280" i="1"/>
  <c r="H1279" i="1"/>
  <c r="G1279" i="1"/>
  <c r="D1279" i="1"/>
  <c r="C1279" i="1"/>
  <c r="D1278" i="1"/>
  <c r="C1278" i="1"/>
  <c r="D1277" i="1"/>
  <c r="C1277" i="1"/>
  <c r="H1277" i="1" s="1"/>
  <c r="H1276" i="1"/>
  <c r="G1276" i="1"/>
  <c r="D1276" i="1"/>
  <c r="C1276" i="1"/>
  <c r="D1275" i="1"/>
  <c r="C1275" i="1"/>
  <c r="D1274" i="1"/>
  <c r="C1274" i="1"/>
  <c r="H1273" i="1"/>
  <c r="G1273" i="1"/>
  <c r="D1273" i="1"/>
  <c r="C1273" i="1"/>
  <c r="D1272" i="1"/>
  <c r="C1272" i="1"/>
  <c r="D1271" i="1"/>
  <c r="C1271" i="1"/>
  <c r="H1270" i="1"/>
  <c r="G1270" i="1"/>
  <c r="D1270" i="1"/>
  <c r="C1270" i="1"/>
  <c r="D1269" i="1"/>
  <c r="C1269" i="1"/>
  <c r="D1268" i="1"/>
  <c r="C1268" i="1"/>
  <c r="H1268" i="1" s="1"/>
  <c r="H1267" i="1"/>
  <c r="G1267" i="1"/>
  <c r="D1267" i="1"/>
  <c r="C1267" i="1"/>
  <c r="D1266" i="1"/>
  <c r="C1266" i="1"/>
  <c r="D1265" i="1"/>
  <c r="C1265" i="1"/>
  <c r="H1264" i="1"/>
  <c r="G1264" i="1"/>
  <c r="D1264" i="1"/>
  <c r="C1264" i="1"/>
  <c r="D1263" i="1"/>
  <c r="C1263" i="1"/>
  <c r="D1262" i="1"/>
  <c r="C1262" i="1"/>
  <c r="H1261" i="1"/>
  <c r="G1261" i="1"/>
  <c r="D1261" i="1"/>
  <c r="C1261" i="1"/>
  <c r="D1260" i="1"/>
  <c r="C1260" i="1"/>
  <c r="D1259" i="1"/>
  <c r="C1259" i="1"/>
  <c r="H1259" i="1" s="1"/>
  <c r="H1258" i="1"/>
  <c r="G1258" i="1"/>
  <c r="D1258" i="1"/>
  <c r="C1258" i="1"/>
  <c r="D1257" i="1"/>
  <c r="C1257" i="1"/>
  <c r="D1256" i="1"/>
  <c r="C1256" i="1"/>
  <c r="H1255" i="1"/>
  <c r="D1255" i="1"/>
  <c r="C1255" i="1"/>
  <c r="G1255" i="1" s="1"/>
  <c r="D1254" i="1"/>
  <c r="C1254" i="1"/>
  <c r="D1253" i="1"/>
  <c r="C1253" i="1"/>
  <c r="H1252" i="1"/>
  <c r="G1252" i="1"/>
  <c r="D1252" i="1"/>
  <c r="C1252" i="1"/>
  <c r="D1251" i="1"/>
  <c r="C1251" i="1"/>
  <c r="D1250" i="1"/>
  <c r="C1250" i="1"/>
  <c r="H1250" i="1" s="1"/>
  <c r="D1249" i="1"/>
  <c r="H1249" i="1" s="1"/>
  <c r="C1249" i="1"/>
  <c r="D1248" i="1"/>
  <c r="C1248" i="1"/>
  <c r="D1247" i="1"/>
  <c r="C1247" i="1"/>
  <c r="H1246" i="1"/>
  <c r="D1246" i="1"/>
  <c r="C1246" i="1"/>
  <c r="G1246" i="1" s="1"/>
  <c r="D1245" i="1"/>
  <c r="C1245" i="1"/>
  <c r="D1244" i="1"/>
  <c r="C1244" i="1"/>
  <c r="H1243" i="1"/>
  <c r="G1243" i="1"/>
  <c r="D1243" i="1"/>
  <c r="C1243" i="1"/>
  <c r="D1242" i="1"/>
  <c r="C1242" i="1"/>
  <c r="D1241" i="1"/>
  <c r="C1241" i="1"/>
  <c r="D1240" i="1"/>
  <c r="H1240" i="1" s="1"/>
  <c r="C1240" i="1"/>
  <c r="D1239" i="1"/>
  <c r="C1239" i="1"/>
  <c r="D1238" i="1"/>
  <c r="C1238" i="1"/>
  <c r="H1237" i="1"/>
  <c r="D1237" i="1"/>
  <c r="C1237" i="1"/>
  <c r="G1237" i="1" s="1"/>
  <c r="D1236" i="1"/>
  <c r="C1236" i="1"/>
  <c r="D1235" i="1"/>
  <c r="C1235" i="1"/>
  <c r="D1234" i="1"/>
  <c r="H1234" i="1" s="1"/>
  <c r="C1234" i="1"/>
  <c r="D1233" i="1"/>
  <c r="C1233" i="1"/>
  <c r="D1232" i="1"/>
  <c r="C1232" i="1"/>
  <c r="D1231" i="1"/>
  <c r="H1231" i="1" s="1"/>
  <c r="C1231" i="1"/>
  <c r="D1230" i="1"/>
  <c r="C1230" i="1"/>
  <c r="H1230" i="1" s="1"/>
  <c r="D1229" i="1"/>
  <c r="C1229" i="1"/>
  <c r="D1228" i="1"/>
  <c r="C1228" i="1"/>
  <c r="H1228" i="1" s="1"/>
  <c r="D1227" i="1"/>
  <c r="G1227" i="1" s="1"/>
  <c r="C1227" i="1"/>
  <c r="D1226" i="1"/>
  <c r="C1226" i="1"/>
  <c r="H1226" i="1" s="1"/>
  <c r="G1225" i="1"/>
  <c r="D1225" i="1"/>
  <c r="C1225" i="1"/>
  <c r="H1225" i="1" s="1"/>
  <c r="D1224" i="1"/>
  <c r="C1224" i="1"/>
  <c r="H1224" i="1" s="1"/>
  <c r="D1223" i="1"/>
  <c r="C1223" i="1"/>
  <c r="G1223" i="1" s="1"/>
  <c r="G1222" i="1"/>
  <c r="D1222" i="1"/>
  <c r="C1222" i="1"/>
  <c r="H1222" i="1" s="1"/>
  <c r="D1221" i="1"/>
  <c r="C1221" i="1"/>
  <c r="H1221" i="1" s="1"/>
  <c r="D1220" i="1"/>
  <c r="C1220" i="1"/>
  <c r="D1219" i="1"/>
  <c r="G1219" i="1" s="1"/>
  <c r="C1219" i="1"/>
  <c r="D1218" i="1"/>
  <c r="C1218" i="1"/>
  <c r="H1218" i="1" s="1"/>
  <c r="D1217" i="1"/>
  <c r="C1217" i="1"/>
  <c r="G1217" i="1" s="1"/>
  <c r="G1216" i="1"/>
  <c r="D1216" i="1"/>
  <c r="C1216" i="1"/>
  <c r="H1216" i="1" s="1"/>
  <c r="G1213" i="1"/>
  <c r="D1213" i="1"/>
  <c r="C1213" i="1"/>
  <c r="H1213" i="1" s="1"/>
  <c r="D1212" i="1"/>
  <c r="C1212" i="1"/>
  <c r="H1212" i="1" s="1"/>
  <c r="D1211" i="1"/>
  <c r="C1211" i="1"/>
  <c r="G1211" i="1" s="1"/>
  <c r="G1210" i="1"/>
  <c r="D1210" i="1"/>
  <c r="C1210" i="1"/>
  <c r="H1210" i="1" s="1"/>
  <c r="D1209" i="1"/>
  <c r="C1209" i="1"/>
  <c r="H1209" i="1" s="1"/>
  <c r="D1208" i="1"/>
  <c r="C1208" i="1"/>
  <c r="G1208" i="1" s="1"/>
  <c r="G1207" i="1"/>
  <c r="D1207" i="1"/>
  <c r="C1207" i="1"/>
  <c r="H1207" i="1" s="1"/>
  <c r="D1206" i="1"/>
  <c r="C1206" i="1"/>
  <c r="H1206" i="1" s="1"/>
  <c r="D1205" i="1"/>
  <c r="C1205" i="1"/>
  <c r="G1205" i="1" s="1"/>
  <c r="G1204" i="1"/>
  <c r="D1204" i="1"/>
  <c r="C1204" i="1"/>
  <c r="H1204" i="1" s="1"/>
  <c r="D1203" i="1"/>
  <c r="C1203" i="1"/>
  <c r="H1203" i="1" s="1"/>
  <c r="D1202" i="1"/>
  <c r="C1202" i="1"/>
  <c r="G1202" i="1" s="1"/>
  <c r="G1201" i="1"/>
  <c r="D1201" i="1"/>
  <c r="C1201" i="1"/>
  <c r="H1201" i="1" s="1"/>
  <c r="D1200" i="1"/>
  <c r="C1200" i="1"/>
  <c r="H1200" i="1" s="1"/>
  <c r="D1199" i="1"/>
  <c r="C1199" i="1"/>
  <c r="G1199" i="1" s="1"/>
  <c r="G1198" i="1"/>
  <c r="D1198" i="1"/>
  <c r="C1198" i="1"/>
  <c r="H1198" i="1" s="1"/>
  <c r="D1197" i="1"/>
  <c r="C1197" i="1"/>
  <c r="H1197" i="1" s="1"/>
  <c r="D1196" i="1"/>
  <c r="C1196" i="1"/>
  <c r="G1196" i="1" s="1"/>
  <c r="G1195" i="1"/>
  <c r="D1195" i="1"/>
  <c r="C1195" i="1"/>
  <c r="H1195" i="1" s="1"/>
  <c r="D1194" i="1"/>
  <c r="C1194" i="1"/>
  <c r="H1194" i="1" s="1"/>
  <c r="D1193" i="1"/>
  <c r="C1193" i="1"/>
  <c r="G1193" i="1" s="1"/>
  <c r="G1192" i="1"/>
  <c r="D1192" i="1"/>
  <c r="C1192" i="1"/>
  <c r="H1192" i="1" s="1"/>
  <c r="D1191" i="1"/>
  <c r="C1191" i="1"/>
  <c r="H1191" i="1" s="1"/>
  <c r="D1190" i="1"/>
  <c r="C1190" i="1"/>
  <c r="G1190" i="1" s="1"/>
  <c r="G1189" i="1"/>
  <c r="D1189" i="1"/>
  <c r="C1189" i="1"/>
  <c r="H1189" i="1" s="1"/>
  <c r="D1188" i="1"/>
  <c r="C1188" i="1"/>
  <c r="H1188" i="1" s="1"/>
  <c r="D1187" i="1"/>
  <c r="C1187" i="1"/>
  <c r="G1187" i="1" s="1"/>
  <c r="G1186" i="1"/>
  <c r="D1186" i="1"/>
  <c r="C1186" i="1"/>
  <c r="H1186" i="1" s="1"/>
  <c r="D1185" i="1"/>
  <c r="C1185" i="1"/>
  <c r="H1185" i="1" s="1"/>
  <c r="D1184" i="1"/>
  <c r="C1184" i="1"/>
  <c r="D1183" i="1"/>
  <c r="D1182" i="1"/>
  <c r="C1182" i="1"/>
  <c r="D1181" i="1"/>
  <c r="C1181" i="1"/>
  <c r="G1180" i="1"/>
  <c r="D1180" i="1"/>
  <c r="C1180" i="1"/>
  <c r="H1180" i="1" s="1"/>
  <c r="D1179" i="1"/>
  <c r="C1179" i="1"/>
  <c r="D1178" i="1"/>
  <c r="C1178" i="1"/>
  <c r="G1177" i="1"/>
  <c r="D1177" i="1"/>
  <c r="C1177" i="1"/>
  <c r="H1177" i="1" s="1"/>
  <c r="D1176" i="1"/>
  <c r="C1176" i="1"/>
  <c r="D1175" i="1"/>
  <c r="C1175" i="1"/>
  <c r="G1174" i="1"/>
  <c r="D1174" i="1"/>
  <c r="C1174" i="1"/>
  <c r="H1174" i="1" s="1"/>
  <c r="D1173" i="1"/>
  <c r="C1173" i="1"/>
  <c r="D1172" i="1"/>
  <c r="C1172" i="1"/>
  <c r="G1171" i="1"/>
  <c r="D1171" i="1"/>
  <c r="C1171" i="1"/>
  <c r="H1171" i="1" s="1"/>
  <c r="D1170" i="1"/>
  <c r="C1170" i="1"/>
  <c r="D1169" i="1"/>
  <c r="C1169" i="1"/>
  <c r="G1168" i="1"/>
  <c r="D1168" i="1"/>
  <c r="C1168" i="1"/>
  <c r="H1168" i="1" s="1"/>
  <c r="D1167" i="1"/>
  <c r="C1167" i="1"/>
  <c r="D1166" i="1"/>
  <c r="C1166" i="1"/>
  <c r="G1165" i="1"/>
  <c r="D1165" i="1"/>
  <c r="C1165" i="1"/>
  <c r="H1165" i="1" s="1"/>
  <c r="D1164" i="1"/>
  <c r="C1164" i="1"/>
  <c r="D1163" i="1"/>
  <c r="C1163" i="1"/>
  <c r="G1162" i="1"/>
  <c r="D1162" i="1"/>
  <c r="C1162" i="1"/>
  <c r="H1162" i="1" s="1"/>
  <c r="D1161" i="1"/>
  <c r="C1161" i="1"/>
  <c r="D1160" i="1"/>
  <c r="C1160" i="1"/>
  <c r="G1159" i="1"/>
  <c r="D1159" i="1"/>
  <c r="C1159" i="1"/>
  <c r="H1159" i="1" s="1"/>
  <c r="D1158" i="1"/>
  <c r="C1158" i="1"/>
  <c r="D1157" i="1"/>
  <c r="C1157" i="1"/>
  <c r="G1156" i="1"/>
  <c r="D1156" i="1"/>
  <c r="C1156" i="1"/>
  <c r="H1156" i="1" s="1"/>
  <c r="D1155" i="1"/>
  <c r="C1155" i="1"/>
  <c r="D1154" i="1"/>
  <c r="C1154" i="1"/>
  <c r="D1151" i="1"/>
  <c r="C1151" i="1"/>
  <c r="G1150" i="1"/>
  <c r="D1150" i="1"/>
  <c r="C1150" i="1"/>
  <c r="H1150" i="1" s="1"/>
  <c r="D1149" i="1"/>
  <c r="C1149" i="1"/>
  <c r="D1148" i="1"/>
  <c r="C1148" i="1"/>
  <c r="G1147" i="1"/>
  <c r="D1147" i="1"/>
  <c r="C1147" i="1"/>
  <c r="H1147" i="1" s="1"/>
  <c r="D1146" i="1"/>
  <c r="C1146" i="1"/>
  <c r="D1145" i="1"/>
  <c r="C1145" i="1"/>
  <c r="G1144" i="1"/>
  <c r="D1144" i="1"/>
  <c r="C1144" i="1"/>
  <c r="H1144" i="1" s="1"/>
  <c r="D1143" i="1"/>
  <c r="C1143" i="1"/>
  <c r="D1142" i="1"/>
  <c r="C1142" i="1"/>
  <c r="G1141" i="1"/>
  <c r="D1141" i="1"/>
  <c r="C1141" i="1"/>
  <c r="H1141" i="1" s="1"/>
  <c r="D1140" i="1"/>
  <c r="C1140" i="1"/>
  <c r="D1139" i="1"/>
  <c r="C1139" i="1"/>
  <c r="G1138" i="1"/>
  <c r="D1138" i="1"/>
  <c r="C1138" i="1"/>
  <c r="H1138" i="1" s="1"/>
  <c r="D1137" i="1"/>
  <c r="C1137" i="1"/>
  <c r="D1136" i="1"/>
  <c r="C1136" i="1"/>
  <c r="G1135" i="1"/>
  <c r="D1135" i="1"/>
  <c r="C1135" i="1"/>
  <c r="H1135" i="1" s="1"/>
  <c r="D1134" i="1"/>
  <c r="C1134" i="1"/>
  <c r="D1133" i="1"/>
  <c r="C1133" i="1"/>
  <c r="G1132" i="1"/>
  <c r="D1132" i="1"/>
  <c r="C1132" i="1"/>
  <c r="H1132" i="1" s="1"/>
  <c r="D1131" i="1"/>
  <c r="C1131" i="1"/>
  <c r="D1130" i="1"/>
  <c r="C1130" i="1"/>
  <c r="G1129" i="1"/>
  <c r="D1129" i="1"/>
  <c r="C1129" i="1"/>
  <c r="H1129" i="1" s="1"/>
  <c r="D1128" i="1"/>
  <c r="C1128" i="1"/>
  <c r="D1127" i="1"/>
  <c r="C1127" i="1"/>
  <c r="G1126" i="1"/>
  <c r="D1126" i="1"/>
  <c r="C1126" i="1"/>
  <c r="H1126" i="1" s="1"/>
  <c r="D1125" i="1"/>
  <c r="C1125" i="1"/>
  <c r="G1123" i="1"/>
  <c r="D1123" i="1"/>
  <c r="C1123" i="1"/>
  <c r="H1123" i="1" s="1"/>
  <c r="D1122" i="1"/>
  <c r="C1122" i="1"/>
  <c r="D1121" i="1"/>
  <c r="C1121" i="1"/>
  <c r="G1120" i="1"/>
  <c r="D1120" i="1"/>
  <c r="C1120" i="1"/>
  <c r="H1120" i="1" s="1"/>
  <c r="D1119" i="1"/>
  <c r="C1119" i="1"/>
  <c r="D1118" i="1"/>
  <c r="C1118" i="1"/>
  <c r="G1117" i="1"/>
  <c r="D1117" i="1"/>
  <c r="C1117" i="1"/>
  <c r="H1117" i="1" s="1"/>
  <c r="D1116" i="1"/>
  <c r="C1116" i="1"/>
  <c r="D1115" i="1"/>
  <c r="C1115" i="1"/>
  <c r="D1114" i="1"/>
  <c r="G1114" i="1" s="1"/>
  <c r="C1114" i="1"/>
  <c r="H1114" i="1" s="1"/>
  <c r="D1113" i="1"/>
  <c r="C1113" i="1"/>
  <c r="D1112" i="1"/>
  <c r="C1112" i="1"/>
  <c r="G1111" i="1"/>
  <c r="D1111" i="1"/>
  <c r="C1111" i="1"/>
  <c r="H1111" i="1" s="1"/>
  <c r="D1110" i="1"/>
  <c r="C1110" i="1"/>
  <c r="D1109" i="1"/>
  <c r="C1109" i="1"/>
  <c r="G1108" i="1"/>
  <c r="D1108" i="1"/>
  <c r="C1108" i="1"/>
  <c r="D1107" i="1"/>
  <c r="C1107" i="1"/>
  <c r="D1106" i="1"/>
  <c r="C1106" i="1"/>
  <c r="G1105" i="1"/>
  <c r="D1105" i="1"/>
  <c r="C1105" i="1"/>
  <c r="H1105" i="1" s="1"/>
  <c r="D1104" i="1"/>
  <c r="C1104" i="1"/>
  <c r="D1103" i="1"/>
  <c r="C1103" i="1"/>
  <c r="D1102" i="1"/>
  <c r="G1102" i="1" s="1"/>
  <c r="C1102" i="1"/>
  <c r="H1102" i="1" s="1"/>
  <c r="D1101" i="1"/>
  <c r="C1101" i="1"/>
  <c r="D1100" i="1"/>
  <c r="C1100" i="1"/>
  <c r="G1099" i="1"/>
  <c r="D1099" i="1"/>
  <c r="C1099" i="1"/>
  <c r="H1099" i="1" s="1"/>
  <c r="D1098" i="1"/>
  <c r="C1098" i="1"/>
  <c r="D1097" i="1"/>
  <c r="C1097" i="1"/>
  <c r="G1096" i="1"/>
  <c r="D1096" i="1"/>
  <c r="C1096" i="1"/>
  <c r="D1095" i="1"/>
  <c r="C1095" i="1"/>
  <c r="D1094" i="1"/>
  <c r="C1094" i="1"/>
  <c r="D1093" i="1"/>
  <c r="G1093" i="1" s="1"/>
  <c r="C1093" i="1"/>
  <c r="D1092" i="1"/>
  <c r="C1092" i="1"/>
  <c r="D1091" i="1"/>
  <c r="C1091" i="1"/>
  <c r="D1090" i="1"/>
  <c r="G1090" i="1" s="1"/>
  <c r="C1090" i="1"/>
  <c r="D1089" i="1"/>
  <c r="C1089" i="1"/>
  <c r="D1088" i="1"/>
  <c r="C1088" i="1"/>
  <c r="D1087" i="1"/>
  <c r="C1087" i="1"/>
  <c r="H1087" i="1" s="1"/>
  <c r="D1086" i="1"/>
  <c r="C1086" i="1"/>
  <c r="D1085" i="1"/>
  <c r="C1085" i="1"/>
  <c r="D1084" i="1"/>
  <c r="G1084" i="1" s="1"/>
  <c r="C1084" i="1"/>
  <c r="D1083" i="1"/>
  <c r="C1083" i="1"/>
  <c r="D1082" i="1"/>
  <c r="C1082" i="1"/>
  <c r="D1081" i="1"/>
  <c r="G1081" i="1" s="1"/>
  <c r="C1081" i="1"/>
  <c r="D1080" i="1"/>
  <c r="C1080" i="1"/>
  <c r="D1079" i="1"/>
  <c r="C1079" i="1"/>
  <c r="D1078" i="1"/>
  <c r="C1078" i="1"/>
  <c r="H1078" i="1" s="1"/>
  <c r="D1077" i="1"/>
  <c r="C1077" i="1"/>
  <c r="D1076" i="1"/>
  <c r="C1076" i="1"/>
  <c r="G1075" i="1"/>
  <c r="D1075" i="1"/>
  <c r="C1075" i="1"/>
  <c r="H1075" i="1" s="1"/>
  <c r="D1074" i="1"/>
  <c r="C1074" i="1"/>
  <c r="D1073" i="1"/>
  <c r="C1073" i="1"/>
  <c r="G1072" i="1"/>
  <c r="D1072" i="1"/>
  <c r="C1072" i="1"/>
  <c r="H1072" i="1" s="1"/>
  <c r="D1071" i="1"/>
  <c r="C1071" i="1"/>
  <c r="D1070" i="1"/>
  <c r="C1070" i="1"/>
  <c r="D1069" i="1"/>
  <c r="C1069" i="1"/>
  <c r="H1069" i="1" s="1"/>
  <c r="D1068" i="1"/>
  <c r="C1068" i="1"/>
  <c r="D1067" i="1"/>
  <c r="C1067" i="1"/>
  <c r="D1066" i="1"/>
  <c r="C1066" i="1"/>
  <c r="H1066" i="1" s="1"/>
  <c r="D1065" i="1"/>
  <c r="D1064" i="1"/>
  <c r="C1064" i="1"/>
  <c r="G1063" i="1"/>
  <c r="D1063" i="1"/>
  <c r="C1063" i="1"/>
  <c r="H1063" i="1" s="1"/>
  <c r="D1062" i="1"/>
  <c r="C1062" i="1"/>
  <c r="D1061" i="1"/>
  <c r="C1061" i="1"/>
  <c r="G1060" i="1"/>
  <c r="D1060" i="1"/>
  <c r="C1060" i="1"/>
  <c r="D1059" i="1"/>
  <c r="C1059" i="1"/>
  <c r="D1058" i="1"/>
  <c r="C1058" i="1"/>
  <c r="D1057" i="1"/>
  <c r="C1057" i="1"/>
  <c r="D1056" i="1"/>
  <c r="C1056" i="1"/>
  <c r="D1055" i="1"/>
  <c r="C1055" i="1"/>
  <c r="D1054" i="1"/>
  <c r="C1054" i="1"/>
  <c r="H1054" i="1" s="1"/>
  <c r="D1053" i="1"/>
  <c r="C1053" i="1"/>
  <c r="D1052" i="1"/>
  <c r="C1052" i="1"/>
  <c r="D1051" i="1"/>
  <c r="C1051" i="1"/>
  <c r="D1050" i="1"/>
  <c r="C1050" i="1"/>
  <c r="D1049" i="1"/>
  <c r="C1049" i="1"/>
  <c r="G1048" i="1"/>
  <c r="D1048" i="1"/>
  <c r="C1048" i="1"/>
  <c r="D1047" i="1"/>
  <c r="C1047" i="1"/>
  <c r="D1045" i="1"/>
  <c r="G1045" i="1" s="1"/>
  <c r="C1045" i="1"/>
  <c r="D1044" i="1"/>
  <c r="C1044" i="1"/>
  <c r="D1043" i="1"/>
  <c r="C1043" i="1"/>
  <c r="D1042" i="1"/>
  <c r="C1042" i="1"/>
  <c r="H1042" i="1" s="1"/>
  <c r="D1041" i="1"/>
  <c r="C1041" i="1"/>
  <c r="D1040" i="1"/>
  <c r="C1040" i="1"/>
  <c r="D1039" i="1"/>
  <c r="C1039" i="1"/>
  <c r="H1039" i="1" s="1"/>
  <c r="D1038" i="1"/>
  <c r="C1038" i="1"/>
  <c r="D1037" i="1"/>
  <c r="C1037" i="1"/>
  <c r="G1036" i="1"/>
  <c r="D1036" i="1"/>
  <c r="H1036" i="1" s="1"/>
  <c r="C1036" i="1"/>
  <c r="D1035" i="1"/>
  <c r="C1035" i="1"/>
  <c r="D1034" i="1"/>
  <c r="C1034" i="1"/>
  <c r="D1033" i="1"/>
  <c r="C1033" i="1"/>
  <c r="H1033" i="1" s="1"/>
  <c r="D1032" i="1"/>
  <c r="C1032" i="1"/>
  <c r="D1031" i="1"/>
  <c r="C1031" i="1"/>
  <c r="D1030" i="1"/>
  <c r="C1030" i="1"/>
  <c r="H1030" i="1" s="1"/>
  <c r="D1029" i="1"/>
  <c r="C1029" i="1"/>
  <c r="D1028" i="1"/>
  <c r="C1028" i="1"/>
  <c r="H1027" i="1"/>
  <c r="G1027" i="1"/>
  <c r="D1027" i="1"/>
  <c r="C1027" i="1"/>
  <c r="D1026" i="1"/>
  <c r="C1026" i="1"/>
  <c r="D1025" i="1"/>
  <c r="C1025" i="1"/>
  <c r="H1025" i="1" s="1"/>
  <c r="G1024" i="1"/>
  <c r="D1024" i="1"/>
  <c r="H1024" i="1" s="1"/>
  <c r="C1024"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D1016" i="1"/>
  <c r="C1016" i="1"/>
  <c r="G1016" i="1" s="1"/>
  <c r="D1015" i="1"/>
  <c r="C1015" i="1"/>
  <c r="H1014" i="1"/>
  <c r="D1014" i="1"/>
  <c r="C1014" i="1"/>
  <c r="G1014" i="1" s="1"/>
  <c r="H1013" i="1"/>
  <c r="D1013" i="1"/>
  <c r="C1013" i="1"/>
  <c r="G1013" i="1" s="1"/>
  <c r="D1012" i="1"/>
  <c r="C1012" i="1"/>
  <c r="H1011" i="1"/>
  <c r="D1011" i="1"/>
  <c r="C1011" i="1"/>
  <c r="G1011" i="1" s="1"/>
  <c r="H1010" i="1"/>
  <c r="D1010" i="1"/>
  <c r="C1010" i="1"/>
  <c r="G1010" i="1" s="1"/>
  <c r="D1009" i="1"/>
  <c r="C1009" i="1"/>
  <c r="H1008" i="1"/>
  <c r="D1008" i="1"/>
  <c r="C1008" i="1"/>
  <c r="G1008" i="1" s="1"/>
  <c r="H1007" i="1"/>
  <c r="D1007" i="1"/>
  <c r="C1007" i="1"/>
  <c r="G1007" i="1" s="1"/>
  <c r="D1006" i="1"/>
  <c r="C1006" i="1"/>
  <c r="H1005" i="1"/>
  <c r="D1005" i="1"/>
  <c r="C1005" i="1"/>
  <c r="G1005" i="1" s="1"/>
  <c r="H1004" i="1"/>
  <c r="D1004" i="1"/>
  <c r="C1004" i="1"/>
  <c r="G1004" i="1" s="1"/>
  <c r="D1003" i="1"/>
  <c r="C1003" i="1"/>
  <c r="H1002" i="1"/>
  <c r="D1002" i="1"/>
  <c r="C1002" i="1"/>
  <c r="G1002" i="1" s="1"/>
  <c r="H1001" i="1"/>
  <c r="D1001" i="1"/>
  <c r="C1001" i="1"/>
  <c r="G1001" i="1" s="1"/>
  <c r="D1000" i="1"/>
  <c r="C1000" i="1"/>
  <c r="H999" i="1"/>
  <c r="D999" i="1"/>
  <c r="C999" i="1"/>
  <c r="G999" i="1" s="1"/>
  <c r="H998" i="1"/>
  <c r="D998" i="1"/>
  <c r="C998" i="1"/>
  <c r="G998" i="1" s="1"/>
  <c r="D997" i="1"/>
  <c r="C997" i="1"/>
  <c r="H996" i="1"/>
  <c r="D996" i="1"/>
  <c r="C996" i="1"/>
  <c r="G996" i="1" s="1"/>
  <c r="H995" i="1"/>
  <c r="D995" i="1"/>
  <c r="C995" i="1"/>
  <c r="G995" i="1" s="1"/>
  <c r="D994" i="1"/>
  <c r="C994" i="1"/>
  <c r="H993" i="1"/>
  <c r="D993" i="1"/>
  <c r="C993" i="1"/>
  <c r="G993" i="1" s="1"/>
  <c r="H992" i="1"/>
  <c r="D992" i="1"/>
  <c r="C992" i="1"/>
  <c r="G992" i="1" s="1"/>
  <c r="D991" i="1"/>
  <c r="C991" i="1"/>
  <c r="C990" i="1"/>
  <c r="H989" i="1"/>
  <c r="D989" i="1"/>
  <c r="C989" i="1"/>
  <c r="G989" i="1" s="1"/>
  <c r="D988" i="1"/>
  <c r="C988" i="1"/>
  <c r="H987" i="1"/>
  <c r="D987" i="1"/>
  <c r="C987" i="1"/>
  <c r="G987" i="1" s="1"/>
  <c r="H986" i="1"/>
  <c r="D986" i="1"/>
  <c r="C986" i="1"/>
  <c r="G986" i="1" s="1"/>
  <c r="H983" i="1"/>
  <c r="D983" i="1"/>
  <c r="C983" i="1"/>
  <c r="G983" i="1" s="1"/>
  <c r="D982" i="1"/>
  <c r="C982" i="1"/>
  <c r="H981" i="1"/>
  <c r="D981" i="1"/>
  <c r="C981" i="1"/>
  <c r="G981" i="1" s="1"/>
  <c r="H980" i="1"/>
  <c r="D980" i="1"/>
  <c r="C980" i="1"/>
  <c r="G980" i="1" s="1"/>
  <c r="D979" i="1"/>
  <c r="C979" i="1"/>
  <c r="H978" i="1"/>
  <c r="G978" i="1"/>
  <c r="D978" i="1"/>
  <c r="C978" i="1"/>
  <c r="H977" i="1"/>
  <c r="D977" i="1"/>
  <c r="C977" i="1"/>
  <c r="G977" i="1" s="1"/>
  <c r="D976" i="1"/>
  <c r="C976" i="1"/>
  <c r="H975" i="1"/>
  <c r="G975" i="1"/>
  <c r="D975" i="1"/>
  <c r="C975" i="1"/>
  <c r="H974" i="1"/>
  <c r="D974" i="1"/>
  <c r="C974" i="1"/>
  <c r="G974" i="1" s="1"/>
  <c r="D973" i="1"/>
  <c r="C973" i="1"/>
  <c r="H972" i="1"/>
  <c r="G972" i="1"/>
  <c r="D972" i="1"/>
  <c r="C972" i="1"/>
  <c r="H971" i="1"/>
  <c r="D971" i="1"/>
  <c r="C971" i="1"/>
  <c r="G971" i="1" s="1"/>
  <c r="D970" i="1"/>
  <c r="C970" i="1"/>
  <c r="H969" i="1"/>
  <c r="G969" i="1"/>
  <c r="D969" i="1"/>
  <c r="C969" i="1"/>
  <c r="H968" i="1"/>
  <c r="D968" i="1"/>
  <c r="C968" i="1"/>
  <c r="G968" i="1" s="1"/>
  <c r="D967" i="1"/>
  <c r="C967" i="1"/>
  <c r="H966" i="1"/>
  <c r="G966" i="1"/>
  <c r="D966" i="1"/>
  <c r="C966" i="1"/>
  <c r="H965" i="1"/>
  <c r="D965" i="1"/>
  <c r="C965" i="1"/>
  <c r="G965" i="1" s="1"/>
  <c r="D964" i="1"/>
  <c r="C964" i="1"/>
  <c r="H963" i="1"/>
  <c r="G963" i="1"/>
  <c r="D963" i="1"/>
  <c r="C963" i="1"/>
  <c r="H962" i="1"/>
  <c r="D962" i="1"/>
  <c r="C962" i="1"/>
  <c r="G962" i="1" s="1"/>
  <c r="D961" i="1"/>
  <c r="C961" i="1"/>
  <c r="H960" i="1"/>
  <c r="G960" i="1"/>
  <c r="D960" i="1"/>
  <c r="C960" i="1"/>
  <c r="H959" i="1"/>
  <c r="D959" i="1"/>
  <c r="C959" i="1"/>
  <c r="G959" i="1" s="1"/>
  <c r="D958" i="1"/>
  <c r="C958" i="1"/>
  <c r="H957" i="1"/>
  <c r="D957" i="1"/>
  <c r="C957" i="1"/>
  <c r="G957" i="1" s="1"/>
  <c r="H956" i="1"/>
  <c r="D956" i="1"/>
  <c r="C956" i="1"/>
  <c r="G956" i="1" s="1"/>
  <c r="D955" i="1"/>
  <c r="C955" i="1"/>
  <c r="H954" i="1"/>
  <c r="D954" i="1"/>
  <c r="C954" i="1"/>
  <c r="G954" i="1" s="1"/>
  <c r="H953" i="1"/>
  <c r="D953" i="1"/>
  <c r="C953" i="1"/>
  <c r="G953" i="1" s="1"/>
  <c r="D952" i="1"/>
  <c r="C952" i="1"/>
  <c r="H951" i="1"/>
  <c r="D951" i="1"/>
  <c r="C951" i="1"/>
  <c r="G951" i="1" s="1"/>
  <c r="H950" i="1"/>
  <c r="D950" i="1"/>
  <c r="C950" i="1"/>
  <c r="G950" i="1" s="1"/>
  <c r="D949" i="1"/>
  <c r="C949" i="1"/>
  <c r="H948" i="1"/>
  <c r="D948" i="1"/>
  <c r="C948" i="1"/>
  <c r="G948" i="1" s="1"/>
  <c r="H947" i="1"/>
  <c r="D947" i="1"/>
  <c r="C947" i="1"/>
  <c r="G947" i="1" s="1"/>
  <c r="D946" i="1"/>
  <c r="C946" i="1"/>
  <c r="H945" i="1"/>
  <c r="D945" i="1"/>
  <c r="C945" i="1"/>
  <c r="G945" i="1" s="1"/>
  <c r="H944" i="1"/>
  <c r="D944" i="1"/>
  <c r="C944" i="1"/>
  <c r="G944" i="1" s="1"/>
  <c r="D943" i="1"/>
  <c r="C943" i="1"/>
  <c r="H942" i="1"/>
  <c r="D942" i="1"/>
  <c r="C942" i="1"/>
  <c r="G942" i="1" s="1"/>
  <c r="H941" i="1"/>
  <c r="D941" i="1"/>
  <c r="C941" i="1"/>
  <c r="G941" i="1" s="1"/>
  <c r="D940" i="1"/>
  <c r="C940" i="1"/>
  <c r="H939" i="1"/>
  <c r="D939" i="1"/>
  <c r="C939" i="1"/>
  <c r="G939" i="1" s="1"/>
  <c r="H938" i="1"/>
  <c r="D938" i="1"/>
  <c r="C938" i="1"/>
  <c r="G938" i="1" s="1"/>
  <c r="D937" i="1"/>
  <c r="C937" i="1"/>
  <c r="H936" i="1"/>
  <c r="D936" i="1"/>
  <c r="C936" i="1"/>
  <c r="G936" i="1" s="1"/>
  <c r="H935" i="1"/>
  <c r="D935" i="1"/>
  <c r="C935" i="1"/>
  <c r="G935" i="1" s="1"/>
  <c r="D934" i="1"/>
  <c r="C934" i="1"/>
  <c r="H933" i="1"/>
  <c r="D933" i="1"/>
  <c r="C933" i="1"/>
  <c r="G933" i="1" s="1"/>
  <c r="H932" i="1"/>
  <c r="D932" i="1"/>
  <c r="C932" i="1"/>
  <c r="G932" i="1" s="1"/>
  <c r="D931" i="1"/>
  <c r="C931" i="1"/>
  <c r="H930" i="1"/>
  <c r="D930" i="1"/>
  <c r="C930" i="1"/>
  <c r="H929" i="1"/>
  <c r="D929" i="1"/>
  <c r="C929" i="1"/>
  <c r="G929" i="1" s="1"/>
  <c r="D928" i="1"/>
  <c r="C928" i="1"/>
  <c r="H927" i="1"/>
  <c r="D927" i="1"/>
  <c r="C927" i="1"/>
  <c r="G927" i="1" s="1"/>
  <c r="H926" i="1"/>
  <c r="D926" i="1"/>
  <c r="C926" i="1"/>
  <c r="G926" i="1" s="1"/>
  <c r="D925" i="1"/>
  <c r="C925" i="1"/>
  <c r="H924" i="1"/>
  <c r="D924" i="1"/>
  <c r="C924" i="1"/>
  <c r="G924" i="1" s="1"/>
  <c r="H923" i="1"/>
  <c r="D923" i="1"/>
  <c r="C923" i="1"/>
  <c r="G923" i="1" s="1"/>
  <c r="D922" i="1"/>
  <c r="C922" i="1"/>
  <c r="H921" i="1"/>
  <c r="D921" i="1"/>
  <c r="C921" i="1"/>
  <c r="H920" i="1"/>
  <c r="D920" i="1"/>
  <c r="C920" i="1"/>
  <c r="G920" i="1" s="1"/>
  <c r="D919" i="1"/>
  <c r="C919" i="1"/>
  <c r="H918" i="1"/>
  <c r="D918" i="1"/>
  <c r="C918" i="1"/>
  <c r="G918" i="1" s="1"/>
  <c r="H917" i="1"/>
  <c r="D917" i="1"/>
  <c r="C917" i="1"/>
  <c r="G917" i="1" s="1"/>
  <c r="D916" i="1"/>
  <c r="C916" i="1"/>
  <c r="H915" i="1"/>
  <c r="D915" i="1"/>
  <c r="C915" i="1"/>
  <c r="G915" i="1" s="1"/>
  <c r="H914" i="1"/>
  <c r="D914" i="1"/>
  <c r="C914" i="1"/>
  <c r="G914" i="1" s="1"/>
  <c r="D913" i="1"/>
  <c r="C913" i="1"/>
  <c r="H912" i="1"/>
  <c r="D912" i="1"/>
  <c r="C912" i="1"/>
  <c r="H911" i="1"/>
  <c r="D911" i="1"/>
  <c r="C911" i="1"/>
  <c r="G911" i="1" s="1"/>
  <c r="D910" i="1"/>
  <c r="C910" i="1"/>
  <c r="H909" i="1"/>
  <c r="D909" i="1"/>
  <c r="C909" i="1"/>
  <c r="G909" i="1" s="1"/>
  <c r="H908" i="1"/>
  <c r="D908" i="1"/>
  <c r="C908" i="1"/>
  <c r="G908" i="1" s="1"/>
  <c r="D907" i="1"/>
  <c r="C907" i="1"/>
  <c r="D906" i="1"/>
  <c r="H906" i="1" s="1"/>
  <c r="C906" i="1"/>
  <c r="G906" i="1" s="1"/>
  <c r="H905" i="1"/>
  <c r="D905" i="1"/>
  <c r="C905" i="1"/>
  <c r="G905" i="1" s="1"/>
  <c r="D904" i="1"/>
  <c r="C904" i="1"/>
  <c r="D903" i="1"/>
  <c r="H903" i="1" s="1"/>
  <c r="C903" i="1"/>
  <c r="H902" i="1"/>
  <c r="D902" i="1"/>
  <c r="C902" i="1"/>
  <c r="G902" i="1" s="1"/>
  <c r="D901" i="1"/>
  <c r="C901" i="1"/>
  <c r="H900" i="1"/>
  <c r="D900" i="1"/>
  <c r="C900" i="1"/>
  <c r="G900" i="1" s="1"/>
  <c r="H899" i="1"/>
  <c r="D899" i="1"/>
  <c r="C899" i="1"/>
  <c r="G899" i="1" s="1"/>
  <c r="D898" i="1"/>
  <c r="C898" i="1"/>
  <c r="D897" i="1"/>
  <c r="H897" i="1" s="1"/>
  <c r="C897" i="1"/>
  <c r="G897" i="1" s="1"/>
  <c r="H896" i="1"/>
  <c r="D896" i="1"/>
  <c r="C896" i="1"/>
  <c r="G896" i="1" s="1"/>
  <c r="D895" i="1"/>
  <c r="C895" i="1"/>
  <c r="D894" i="1"/>
  <c r="H894" i="1" s="1"/>
  <c r="C894" i="1"/>
  <c r="H893" i="1"/>
  <c r="D893" i="1"/>
  <c r="C893" i="1"/>
  <c r="G893" i="1" s="1"/>
  <c r="D892" i="1"/>
  <c r="C892" i="1"/>
  <c r="H891" i="1"/>
  <c r="D891" i="1"/>
  <c r="C891" i="1"/>
  <c r="G891" i="1" s="1"/>
  <c r="H890" i="1"/>
  <c r="D890" i="1"/>
  <c r="C890" i="1"/>
  <c r="G890" i="1" s="1"/>
  <c r="D889" i="1"/>
  <c r="C889" i="1"/>
  <c r="D888" i="1"/>
  <c r="H888" i="1" s="1"/>
  <c r="C888" i="1"/>
  <c r="G888" i="1" s="1"/>
  <c r="H887" i="1"/>
  <c r="D887" i="1"/>
  <c r="C887" i="1"/>
  <c r="G887" i="1" s="1"/>
  <c r="D886" i="1"/>
  <c r="C886" i="1"/>
  <c r="D885" i="1"/>
  <c r="H885" i="1" s="1"/>
  <c r="C885" i="1"/>
  <c r="H884" i="1"/>
  <c r="D884" i="1"/>
  <c r="C884" i="1"/>
  <c r="G884" i="1" s="1"/>
  <c r="D883" i="1"/>
  <c r="C883" i="1"/>
  <c r="H882" i="1"/>
  <c r="D882" i="1"/>
  <c r="C882" i="1"/>
  <c r="G882" i="1" s="1"/>
  <c r="H881" i="1"/>
  <c r="D881" i="1"/>
  <c r="C881" i="1"/>
  <c r="G881" i="1" s="1"/>
  <c r="D880" i="1"/>
  <c r="C880" i="1"/>
  <c r="D879" i="1"/>
  <c r="H879" i="1" s="1"/>
  <c r="C879" i="1"/>
  <c r="G879" i="1" s="1"/>
  <c r="H878" i="1"/>
  <c r="D878" i="1"/>
  <c r="C878" i="1"/>
  <c r="G878" i="1" s="1"/>
  <c r="D877" i="1"/>
  <c r="C877" i="1"/>
  <c r="D876" i="1"/>
  <c r="H876" i="1" s="1"/>
  <c r="C876" i="1"/>
  <c r="H875" i="1"/>
  <c r="D875" i="1"/>
  <c r="C875" i="1"/>
  <c r="G875" i="1" s="1"/>
  <c r="D874" i="1"/>
  <c r="C874" i="1"/>
  <c r="H873" i="1"/>
  <c r="D873" i="1"/>
  <c r="C873" i="1"/>
  <c r="G873" i="1" s="1"/>
  <c r="H872" i="1"/>
  <c r="D872" i="1"/>
  <c r="C872" i="1"/>
  <c r="G872" i="1" s="1"/>
  <c r="D871" i="1"/>
  <c r="C871" i="1"/>
  <c r="D870" i="1"/>
  <c r="H870" i="1" s="1"/>
  <c r="C870" i="1"/>
  <c r="G870" i="1" s="1"/>
  <c r="H869" i="1"/>
  <c r="D869" i="1"/>
  <c r="C869" i="1"/>
  <c r="G869" i="1" s="1"/>
  <c r="D868" i="1"/>
  <c r="C868" i="1"/>
  <c r="D867" i="1"/>
  <c r="H867" i="1" s="1"/>
  <c r="C867" i="1"/>
  <c r="H866" i="1"/>
  <c r="D866" i="1"/>
  <c r="C866" i="1"/>
  <c r="G866" i="1" s="1"/>
  <c r="D865" i="1"/>
  <c r="C865" i="1"/>
  <c r="H864" i="1"/>
  <c r="D864" i="1"/>
  <c r="C864" i="1"/>
  <c r="G864" i="1" s="1"/>
  <c r="H863" i="1"/>
  <c r="D863" i="1"/>
  <c r="C863" i="1"/>
  <c r="G863" i="1" s="1"/>
  <c r="D862" i="1"/>
  <c r="C862" i="1"/>
  <c r="D861" i="1"/>
  <c r="H861" i="1" s="1"/>
  <c r="C861" i="1"/>
  <c r="G861" i="1" s="1"/>
  <c r="H860" i="1"/>
  <c r="D860" i="1"/>
  <c r="C860" i="1"/>
  <c r="G860" i="1" s="1"/>
  <c r="D859" i="1"/>
  <c r="C859" i="1"/>
  <c r="D858" i="1"/>
  <c r="H858" i="1" s="1"/>
  <c r="C858" i="1"/>
  <c r="H857" i="1"/>
  <c r="D857" i="1"/>
  <c r="C857" i="1"/>
  <c r="G857" i="1" s="1"/>
  <c r="D856" i="1"/>
  <c r="C856" i="1"/>
  <c r="D855" i="1"/>
  <c r="H855" i="1" s="1"/>
  <c r="C855" i="1"/>
  <c r="G855" i="1" s="1"/>
  <c r="D854" i="1"/>
  <c r="C854" i="1"/>
  <c r="G854" i="1" s="1"/>
  <c r="D853" i="1"/>
  <c r="C853" i="1"/>
  <c r="D852" i="1"/>
  <c r="C852" i="1"/>
  <c r="G852" i="1" s="1"/>
  <c r="D851" i="1"/>
  <c r="C851" i="1"/>
  <c r="D850" i="1"/>
  <c r="C850" i="1"/>
  <c r="D849" i="1"/>
  <c r="H849" i="1" s="1"/>
  <c r="C849" i="1"/>
  <c r="H848" i="1"/>
  <c r="D848" i="1"/>
  <c r="C848" i="1"/>
  <c r="G848" i="1" s="1"/>
  <c r="D847" i="1"/>
  <c r="C847" i="1"/>
  <c r="D846" i="1"/>
  <c r="C846" i="1"/>
  <c r="D845" i="1"/>
  <c r="C845" i="1"/>
  <c r="G845" i="1" s="1"/>
  <c r="D844" i="1"/>
  <c r="C844" i="1"/>
  <c r="D843" i="1"/>
  <c r="C843" i="1"/>
  <c r="G843" i="1" s="1"/>
  <c r="D842" i="1"/>
  <c r="C842" i="1"/>
  <c r="D841" i="1"/>
  <c r="C841" i="1"/>
  <c r="D840" i="1"/>
  <c r="H840" i="1" s="1"/>
  <c r="C840" i="1"/>
  <c r="H839" i="1"/>
  <c r="D839" i="1"/>
  <c r="C839" i="1"/>
  <c r="G839" i="1" s="1"/>
  <c r="D838" i="1"/>
  <c r="C838" i="1"/>
  <c r="D837" i="1"/>
  <c r="C837" i="1"/>
  <c r="D836" i="1"/>
  <c r="C836" i="1"/>
  <c r="G836" i="1" s="1"/>
  <c r="D835" i="1"/>
  <c r="C835" i="1"/>
  <c r="D834" i="1"/>
  <c r="C834" i="1"/>
  <c r="G834" i="1" s="1"/>
  <c r="D833" i="1"/>
  <c r="C833" i="1"/>
  <c r="D832" i="1"/>
  <c r="C832" i="1"/>
  <c r="D831" i="1"/>
  <c r="H831" i="1" s="1"/>
  <c r="C831" i="1"/>
  <c r="H830" i="1"/>
  <c r="D830" i="1"/>
  <c r="C830" i="1"/>
  <c r="G830" i="1" s="1"/>
  <c r="D829" i="1"/>
  <c r="C829" i="1"/>
  <c r="D828" i="1"/>
  <c r="C828" i="1"/>
  <c r="D827" i="1"/>
  <c r="C827" i="1"/>
  <c r="G827" i="1" s="1"/>
  <c r="D826" i="1"/>
  <c r="C826" i="1"/>
  <c r="D825" i="1"/>
  <c r="C825" i="1"/>
  <c r="G825" i="1" s="1"/>
  <c r="D824" i="1"/>
  <c r="C824" i="1"/>
  <c r="D823" i="1"/>
  <c r="C823" i="1"/>
  <c r="D822" i="1"/>
  <c r="H822" i="1" s="1"/>
  <c r="C822" i="1"/>
  <c r="D821" i="1"/>
  <c r="C821" i="1"/>
  <c r="G821" i="1" s="1"/>
  <c r="D820" i="1"/>
  <c r="C820" i="1"/>
  <c r="D819" i="1"/>
  <c r="C819" i="1"/>
  <c r="D818" i="1"/>
  <c r="C818" i="1"/>
  <c r="G818" i="1" s="1"/>
  <c r="D817" i="1"/>
  <c r="C817" i="1"/>
  <c r="D816" i="1"/>
  <c r="C816" i="1"/>
  <c r="G816" i="1" s="1"/>
  <c r="D815" i="1"/>
  <c r="C815" i="1"/>
  <c r="D814" i="1"/>
  <c r="C814" i="1"/>
  <c r="D813" i="1"/>
  <c r="H813" i="1" s="1"/>
  <c r="C813" i="1"/>
  <c r="D812" i="1"/>
  <c r="C812" i="1"/>
  <c r="G812" i="1" s="1"/>
  <c r="D811" i="1"/>
  <c r="C811" i="1"/>
  <c r="D810" i="1"/>
  <c r="C810" i="1"/>
  <c r="D809" i="1"/>
  <c r="C809" i="1"/>
  <c r="D808" i="1"/>
  <c r="C808" i="1"/>
  <c r="D807" i="1"/>
  <c r="C807" i="1"/>
  <c r="G807" i="1" s="1"/>
  <c r="D806" i="1"/>
  <c r="C806" i="1"/>
  <c r="D805" i="1"/>
  <c r="C805" i="1"/>
  <c r="D804" i="1"/>
  <c r="H804" i="1" s="1"/>
  <c r="C804" i="1"/>
  <c r="D803" i="1"/>
  <c r="C803" i="1"/>
  <c r="G803" i="1" s="1"/>
  <c r="D802" i="1"/>
  <c r="C802" i="1"/>
  <c r="D801" i="1"/>
  <c r="C801" i="1"/>
  <c r="D800" i="1"/>
  <c r="C800" i="1"/>
  <c r="D799" i="1"/>
  <c r="C799" i="1"/>
  <c r="D798" i="1"/>
  <c r="C798" i="1"/>
  <c r="G798" i="1" s="1"/>
  <c r="D797" i="1"/>
  <c r="C797" i="1"/>
  <c r="D796" i="1"/>
  <c r="C796" i="1"/>
  <c r="D795" i="1"/>
  <c r="H795" i="1" s="1"/>
  <c r="C795" i="1"/>
  <c r="D794" i="1"/>
  <c r="C794" i="1"/>
  <c r="G794" i="1" s="1"/>
  <c r="D793" i="1"/>
  <c r="C793" i="1"/>
  <c r="D792" i="1"/>
  <c r="C792" i="1"/>
  <c r="D791" i="1"/>
  <c r="C791" i="1"/>
  <c r="G790" i="1"/>
  <c r="D790" i="1"/>
  <c r="C790" i="1"/>
  <c r="D789" i="1"/>
  <c r="H789" i="1" s="1"/>
  <c r="C789" i="1"/>
  <c r="G788" i="1"/>
  <c r="D788" i="1"/>
  <c r="H788" i="1" s="1"/>
  <c r="C788" i="1"/>
  <c r="H787" i="1"/>
  <c r="G787" i="1"/>
  <c r="D787" i="1"/>
  <c r="C787" i="1"/>
  <c r="D786" i="1"/>
  <c r="H786" i="1" s="1"/>
  <c r="C786" i="1"/>
  <c r="D785" i="1"/>
  <c r="H785" i="1" s="1"/>
  <c r="C785" i="1"/>
  <c r="H784" i="1"/>
  <c r="G784" i="1"/>
  <c r="D784" i="1"/>
  <c r="C784" i="1"/>
  <c r="D783" i="1"/>
  <c r="G783" i="1" s="1"/>
  <c r="C783" i="1"/>
  <c r="H783" i="1" s="1"/>
  <c r="G782" i="1"/>
  <c r="D782" i="1"/>
  <c r="H782" i="1" s="1"/>
  <c r="C782" i="1"/>
  <c r="H781" i="1"/>
  <c r="G781" i="1"/>
  <c r="D781" i="1"/>
  <c r="C781" i="1"/>
  <c r="D780" i="1"/>
  <c r="G780" i="1" s="1"/>
  <c r="C780" i="1"/>
  <c r="H780" i="1" s="1"/>
  <c r="D779" i="1"/>
  <c r="H779" i="1" s="1"/>
  <c r="C779" i="1"/>
  <c r="H778" i="1"/>
  <c r="G778" i="1"/>
  <c r="D778" i="1"/>
  <c r="C778" i="1"/>
  <c r="D777" i="1"/>
  <c r="G777" i="1" s="1"/>
  <c r="C777" i="1"/>
  <c r="H777" i="1" s="1"/>
  <c r="G776" i="1"/>
  <c r="D776" i="1"/>
  <c r="H776" i="1" s="1"/>
  <c r="C776" i="1"/>
  <c r="H775" i="1"/>
  <c r="G775" i="1"/>
  <c r="D775" i="1"/>
  <c r="C775" i="1"/>
  <c r="D774" i="1"/>
  <c r="G774" i="1" s="1"/>
  <c r="C774" i="1"/>
  <c r="H774" i="1" s="1"/>
  <c r="D773" i="1"/>
  <c r="H773" i="1" s="1"/>
  <c r="C773" i="1"/>
  <c r="H772" i="1"/>
  <c r="G772" i="1"/>
  <c r="D772" i="1"/>
  <c r="C772" i="1"/>
  <c r="D771" i="1"/>
  <c r="G771" i="1" s="1"/>
  <c r="C771" i="1"/>
  <c r="G770" i="1"/>
  <c r="D770" i="1"/>
  <c r="H770" i="1" s="1"/>
  <c r="C770" i="1"/>
  <c r="H769" i="1"/>
  <c r="G769" i="1"/>
  <c r="D769" i="1"/>
  <c r="C769" i="1"/>
  <c r="D768" i="1"/>
  <c r="G768" i="1" s="1"/>
  <c r="C768" i="1"/>
  <c r="D767" i="1"/>
  <c r="H767" i="1" s="1"/>
  <c r="C767" i="1"/>
  <c r="H766" i="1"/>
  <c r="G766" i="1"/>
  <c r="D766" i="1"/>
  <c r="C766" i="1"/>
  <c r="D765" i="1"/>
  <c r="G765" i="1" s="1"/>
  <c r="C765" i="1"/>
  <c r="D764" i="1"/>
  <c r="H764" i="1" s="1"/>
  <c r="C764" i="1"/>
  <c r="H763" i="1"/>
  <c r="G763" i="1"/>
  <c r="D763" i="1"/>
  <c r="C763" i="1"/>
  <c r="D762" i="1"/>
  <c r="G762" i="1" s="1"/>
  <c r="C762" i="1"/>
  <c r="H762" i="1" s="1"/>
  <c r="D761" i="1"/>
  <c r="H761" i="1" s="1"/>
  <c r="C761" i="1"/>
  <c r="H760" i="1"/>
  <c r="G760" i="1"/>
  <c r="D760" i="1"/>
  <c r="C760" i="1"/>
  <c r="D759" i="1"/>
  <c r="G759" i="1" s="1"/>
  <c r="C759" i="1"/>
  <c r="G758" i="1"/>
  <c r="D758" i="1"/>
  <c r="H758" i="1" s="1"/>
  <c r="C758" i="1"/>
  <c r="H757" i="1"/>
  <c r="G757" i="1"/>
  <c r="D757" i="1"/>
  <c r="C757" i="1"/>
  <c r="D756" i="1"/>
  <c r="G756" i="1" s="1"/>
  <c r="C756" i="1"/>
  <c r="D755" i="1"/>
  <c r="H755" i="1" s="1"/>
  <c r="C755" i="1"/>
  <c r="H754" i="1"/>
  <c r="G754" i="1"/>
  <c r="D754" i="1"/>
  <c r="C754" i="1"/>
  <c r="D753" i="1"/>
  <c r="G753" i="1" s="1"/>
  <c r="C753" i="1"/>
  <c r="D752" i="1"/>
  <c r="H752" i="1" s="1"/>
  <c r="C752" i="1"/>
  <c r="H751" i="1"/>
  <c r="G751" i="1"/>
  <c r="D751" i="1"/>
  <c r="C751" i="1"/>
  <c r="D750" i="1"/>
  <c r="G750" i="1" s="1"/>
  <c r="C750" i="1"/>
  <c r="H750" i="1" s="1"/>
  <c r="D749" i="1"/>
  <c r="H749" i="1" s="1"/>
  <c r="C749" i="1"/>
  <c r="H748" i="1"/>
  <c r="G748" i="1"/>
  <c r="D748" i="1"/>
  <c r="C748" i="1"/>
  <c r="D747" i="1"/>
  <c r="G747" i="1" s="1"/>
  <c r="C747" i="1"/>
  <c r="G746" i="1"/>
  <c r="D746" i="1"/>
  <c r="H746" i="1" s="1"/>
  <c r="C746" i="1"/>
  <c r="H745" i="1"/>
  <c r="G745" i="1"/>
  <c r="D745" i="1"/>
  <c r="C745" i="1"/>
  <c r="D744" i="1"/>
  <c r="G744" i="1" s="1"/>
  <c r="C744" i="1"/>
  <c r="D743" i="1"/>
  <c r="H743" i="1" s="1"/>
  <c r="C743" i="1"/>
  <c r="H742" i="1"/>
  <c r="G742" i="1"/>
  <c r="D742" i="1"/>
  <c r="C742" i="1"/>
  <c r="D741" i="1"/>
  <c r="G741" i="1" s="1"/>
  <c r="C741" i="1"/>
  <c r="D740" i="1"/>
  <c r="H740" i="1" s="1"/>
  <c r="C740" i="1"/>
  <c r="H739" i="1"/>
  <c r="G739" i="1"/>
  <c r="D739" i="1"/>
  <c r="C739" i="1"/>
  <c r="D738" i="1"/>
  <c r="G738" i="1" s="1"/>
  <c r="C738" i="1"/>
  <c r="H738" i="1" s="1"/>
  <c r="D737" i="1"/>
  <c r="H737" i="1" s="1"/>
  <c r="C737" i="1"/>
  <c r="H736" i="1"/>
  <c r="G736" i="1"/>
  <c r="D736" i="1"/>
  <c r="C736" i="1"/>
  <c r="D735" i="1"/>
  <c r="G735" i="1" s="1"/>
  <c r="C735" i="1"/>
  <c r="G734" i="1"/>
  <c r="D734" i="1"/>
  <c r="H734" i="1" s="1"/>
  <c r="C734" i="1"/>
  <c r="H733" i="1"/>
  <c r="G733" i="1"/>
  <c r="D733" i="1"/>
  <c r="C733" i="1"/>
  <c r="D732" i="1"/>
  <c r="G732" i="1" s="1"/>
  <c r="C732" i="1"/>
  <c r="D731" i="1"/>
  <c r="H731" i="1" s="1"/>
  <c r="C731" i="1"/>
  <c r="H730" i="1"/>
  <c r="G730" i="1"/>
  <c r="D730" i="1"/>
  <c r="C730" i="1"/>
  <c r="D729" i="1"/>
  <c r="C729" i="1"/>
  <c r="D728" i="1"/>
  <c r="H728" i="1" s="1"/>
  <c r="C728" i="1"/>
  <c r="H727" i="1"/>
  <c r="G727" i="1"/>
  <c r="D727" i="1"/>
  <c r="C727" i="1"/>
  <c r="D726" i="1"/>
  <c r="C726" i="1"/>
  <c r="H726" i="1" s="1"/>
  <c r="D725" i="1"/>
  <c r="H725" i="1" s="1"/>
  <c r="C725" i="1"/>
  <c r="H724" i="1"/>
  <c r="G724" i="1"/>
  <c r="D724" i="1"/>
  <c r="C724" i="1"/>
  <c r="D723" i="1"/>
  <c r="C723" i="1"/>
  <c r="G722" i="1"/>
  <c r="D722" i="1"/>
  <c r="H722" i="1" s="1"/>
  <c r="C722" i="1"/>
  <c r="H721" i="1"/>
  <c r="G721" i="1"/>
  <c r="D721" i="1"/>
  <c r="C721" i="1"/>
  <c r="D720" i="1"/>
  <c r="C720" i="1"/>
  <c r="D719" i="1"/>
  <c r="H719" i="1" s="1"/>
  <c r="C719" i="1"/>
  <c r="H718" i="1"/>
  <c r="G718" i="1"/>
  <c r="D718" i="1"/>
  <c r="C718" i="1"/>
  <c r="D717" i="1"/>
  <c r="C717" i="1"/>
  <c r="D716" i="1"/>
  <c r="H716" i="1" s="1"/>
  <c r="C716" i="1"/>
  <c r="H715" i="1"/>
  <c r="G715" i="1"/>
  <c r="D715" i="1"/>
  <c r="C715" i="1"/>
  <c r="D714" i="1"/>
  <c r="C714" i="1"/>
  <c r="H714" i="1" s="1"/>
  <c r="D713" i="1"/>
  <c r="H713" i="1" s="1"/>
  <c r="C713" i="1"/>
  <c r="H712" i="1"/>
  <c r="G712" i="1"/>
  <c r="D712" i="1"/>
  <c r="C712" i="1"/>
  <c r="D711" i="1"/>
  <c r="C711" i="1"/>
  <c r="G710" i="1"/>
  <c r="D710" i="1"/>
  <c r="H710" i="1" s="1"/>
  <c r="C710" i="1"/>
  <c r="H709" i="1"/>
  <c r="G709" i="1"/>
  <c r="D709" i="1"/>
  <c r="C709" i="1"/>
  <c r="D708" i="1"/>
  <c r="C708" i="1"/>
  <c r="D707" i="1"/>
  <c r="H707" i="1" s="1"/>
  <c r="C707" i="1"/>
  <c r="H706" i="1"/>
  <c r="G706" i="1"/>
  <c r="D706" i="1"/>
  <c r="C706" i="1"/>
  <c r="D705" i="1"/>
  <c r="C705" i="1"/>
  <c r="D704" i="1"/>
  <c r="H704" i="1" s="1"/>
  <c r="C704" i="1"/>
  <c r="H703" i="1"/>
  <c r="G703" i="1"/>
  <c r="D703" i="1"/>
  <c r="C703" i="1"/>
  <c r="D702" i="1"/>
  <c r="C702" i="1"/>
  <c r="H702" i="1" s="1"/>
  <c r="D701" i="1"/>
  <c r="H701" i="1" s="1"/>
  <c r="C701" i="1"/>
  <c r="H700" i="1"/>
  <c r="G700" i="1"/>
  <c r="D700" i="1"/>
  <c r="C700" i="1"/>
  <c r="D699" i="1"/>
  <c r="C699" i="1"/>
  <c r="G698" i="1"/>
  <c r="D698" i="1"/>
  <c r="H698" i="1" s="1"/>
  <c r="C698" i="1"/>
  <c r="H697" i="1"/>
  <c r="G697" i="1"/>
  <c r="D697" i="1"/>
  <c r="C697" i="1"/>
  <c r="D696" i="1"/>
  <c r="C696" i="1"/>
  <c r="D695" i="1"/>
  <c r="H695" i="1" s="1"/>
  <c r="C695" i="1"/>
  <c r="H694" i="1"/>
  <c r="G694" i="1"/>
  <c r="D694" i="1"/>
  <c r="C694" i="1"/>
  <c r="D693" i="1"/>
  <c r="C693" i="1"/>
  <c r="D692" i="1"/>
  <c r="H692" i="1" s="1"/>
  <c r="C692" i="1"/>
  <c r="H691" i="1"/>
  <c r="G691" i="1"/>
  <c r="D691" i="1"/>
  <c r="C691" i="1"/>
  <c r="D690" i="1"/>
  <c r="C690" i="1"/>
  <c r="H690" i="1" s="1"/>
  <c r="D689" i="1"/>
  <c r="H689" i="1" s="1"/>
  <c r="C689" i="1"/>
  <c r="H688" i="1"/>
  <c r="G688" i="1"/>
  <c r="D688" i="1"/>
  <c r="C688" i="1"/>
  <c r="D687" i="1"/>
  <c r="C687" i="1"/>
  <c r="D686" i="1"/>
  <c r="H686" i="1" s="1"/>
  <c r="C686" i="1"/>
  <c r="H685" i="1"/>
  <c r="G685" i="1"/>
  <c r="D685" i="1"/>
  <c r="C685" i="1"/>
  <c r="D684" i="1"/>
  <c r="C684" i="1"/>
  <c r="D683" i="1"/>
  <c r="H683" i="1" s="1"/>
  <c r="C683" i="1"/>
  <c r="D682" i="1"/>
  <c r="H682" i="1" s="1"/>
  <c r="C682" i="1"/>
  <c r="D681" i="1"/>
  <c r="C681" i="1"/>
  <c r="D680" i="1"/>
  <c r="H680" i="1" s="1"/>
  <c r="C680" i="1"/>
  <c r="H679" i="1"/>
  <c r="G679" i="1"/>
  <c r="D679" i="1"/>
  <c r="C679" i="1"/>
  <c r="D678" i="1"/>
  <c r="C678" i="1"/>
  <c r="H678" i="1" s="1"/>
  <c r="D677" i="1"/>
  <c r="H677" i="1" s="1"/>
  <c r="C677" i="1"/>
  <c r="H676" i="1"/>
  <c r="G676" i="1"/>
  <c r="D676" i="1"/>
  <c r="C676" i="1"/>
  <c r="D675" i="1"/>
  <c r="C675" i="1"/>
  <c r="D674" i="1"/>
  <c r="H674" i="1" s="1"/>
  <c r="C674" i="1"/>
  <c r="H673" i="1"/>
  <c r="G673" i="1"/>
  <c r="D673" i="1"/>
  <c r="C673" i="1"/>
  <c r="D672" i="1"/>
  <c r="C672" i="1"/>
  <c r="D671" i="1"/>
  <c r="H671" i="1" s="1"/>
  <c r="C671" i="1"/>
  <c r="G670" i="1"/>
  <c r="D670" i="1"/>
  <c r="H670" i="1" s="1"/>
  <c r="C670" i="1"/>
  <c r="D669" i="1"/>
  <c r="C669" i="1"/>
  <c r="D668" i="1"/>
  <c r="H668" i="1" s="1"/>
  <c r="C668" i="1"/>
  <c r="H667" i="1"/>
  <c r="G667" i="1"/>
  <c r="D667" i="1"/>
  <c r="C667" i="1"/>
  <c r="D666" i="1"/>
  <c r="C666" i="1"/>
  <c r="G665" i="1"/>
  <c r="D665" i="1"/>
  <c r="H665" i="1" s="1"/>
  <c r="C665" i="1"/>
  <c r="H664" i="1"/>
  <c r="G664" i="1"/>
  <c r="D664" i="1"/>
  <c r="C664" i="1"/>
  <c r="D663" i="1"/>
  <c r="C663" i="1"/>
  <c r="D662" i="1"/>
  <c r="G662" i="1" s="1"/>
  <c r="C662" i="1"/>
  <c r="H661" i="1"/>
  <c r="G661" i="1"/>
  <c r="D661" i="1"/>
  <c r="C661" i="1"/>
  <c r="D660" i="1"/>
  <c r="C660" i="1"/>
  <c r="D659" i="1"/>
  <c r="G659" i="1" s="1"/>
  <c r="C659" i="1"/>
  <c r="G658" i="1"/>
  <c r="D658" i="1"/>
  <c r="H658" i="1" s="1"/>
  <c r="C658" i="1"/>
  <c r="D657" i="1"/>
  <c r="C657" i="1"/>
  <c r="D656" i="1"/>
  <c r="G656" i="1" s="1"/>
  <c r="C656" i="1"/>
  <c r="G655" i="1"/>
  <c r="D655" i="1"/>
  <c r="C655" i="1"/>
  <c r="H655" i="1" s="1"/>
  <c r="D654" i="1"/>
  <c r="C654" i="1"/>
  <c r="G653" i="1"/>
  <c r="D653" i="1"/>
  <c r="C653" i="1"/>
  <c r="H652" i="1"/>
  <c r="G652" i="1"/>
  <c r="D652" i="1"/>
  <c r="C652" i="1"/>
  <c r="D651" i="1"/>
  <c r="C651" i="1"/>
  <c r="D650" i="1"/>
  <c r="G650" i="1" s="1"/>
  <c r="C650" i="1"/>
  <c r="H649" i="1"/>
  <c r="G649" i="1"/>
  <c r="D649" i="1"/>
  <c r="C649" i="1"/>
  <c r="D648" i="1"/>
  <c r="C648" i="1"/>
  <c r="D647" i="1"/>
  <c r="G647" i="1" s="1"/>
  <c r="C647" i="1"/>
  <c r="D646" i="1"/>
  <c r="C646" i="1"/>
  <c r="D645" i="1"/>
  <c r="C645" i="1"/>
  <c r="D644" i="1"/>
  <c r="G644" i="1" s="1"/>
  <c r="C644" i="1"/>
  <c r="G643" i="1"/>
  <c r="D643" i="1"/>
  <c r="C643" i="1"/>
  <c r="H643" i="1" s="1"/>
  <c r="D642" i="1"/>
  <c r="C642" i="1"/>
  <c r="D641" i="1"/>
  <c r="G641" i="1" s="1"/>
  <c r="C641" i="1"/>
  <c r="C638" i="1"/>
  <c r="D637" i="1"/>
  <c r="D632" i="1"/>
  <c r="G632" i="1" s="1"/>
  <c r="C632" i="1"/>
  <c r="H632" i="1" s="1"/>
  <c r="D631" i="1"/>
  <c r="C631" i="1"/>
  <c r="D628" i="1"/>
  <c r="C628" i="1"/>
  <c r="D627" i="1"/>
  <c r="C627" i="1"/>
  <c r="D626" i="1"/>
  <c r="G626" i="1" s="1"/>
  <c r="C626" i="1"/>
  <c r="G625" i="1"/>
  <c r="D625" i="1"/>
  <c r="C625" i="1"/>
  <c r="H625" i="1" s="1"/>
  <c r="D624" i="1"/>
  <c r="C624" i="1"/>
  <c r="G623" i="1"/>
  <c r="D623" i="1"/>
  <c r="C623" i="1"/>
  <c r="H622" i="1"/>
  <c r="G622" i="1"/>
  <c r="D622" i="1"/>
  <c r="C622" i="1"/>
  <c r="D621" i="1"/>
  <c r="C621" i="1"/>
  <c r="D620" i="1"/>
  <c r="C620" i="1"/>
  <c r="H619" i="1"/>
  <c r="G619" i="1"/>
  <c r="D619" i="1"/>
  <c r="C619" i="1"/>
  <c r="D618" i="1"/>
  <c r="C618" i="1"/>
  <c r="D617" i="1"/>
  <c r="G617" i="1" s="1"/>
  <c r="C617" i="1"/>
  <c r="D616" i="1"/>
  <c r="C616" i="1"/>
  <c r="D615" i="1"/>
  <c r="C615" i="1"/>
  <c r="D614" i="1"/>
  <c r="G614" i="1" s="1"/>
  <c r="C614" i="1"/>
  <c r="G613" i="1"/>
  <c r="D613" i="1"/>
  <c r="C613" i="1"/>
  <c r="H613" i="1" s="1"/>
  <c r="D612" i="1"/>
  <c r="C612" i="1"/>
  <c r="D611" i="1"/>
  <c r="G611" i="1" s="1"/>
  <c r="C611" i="1"/>
  <c r="H610" i="1"/>
  <c r="G610" i="1"/>
  <c r="D610" i="1"/>
  <c r="C610" i="1"/>
  <c r="D609" i="1"/>
  <c r="C609" i="1"/>
  <c r="D608" i="1"/>
  <c r="C608" i="1"/>
  <c r="H607" i="1"/>
  <c r="G607" i="1"/>
  <c r="D607" i="1"/>
  <c r="C607" i="1"/>
  <c r="D606" i="1"/>
  <c r="C606" i="1"/>
  <c r="D605" i="1"/>
  <c r="G605" i="1" s="1"/>
  <c r="C605" i="1"/>
  <c r="D604" i="1"/>
  <c r="C604" i="1"/>
  <c r="D603" i="1"/>
  <c r="C603" i="1"/>
  <c r="D602" i="1"/>
  <c r="G602" i="1" s="1"/>
  <c r="C602" i="1"/>
  <c r="G601" i="1"/>
  <c r="D601" i="1"/>
  <c r="C601" i="1"/>
  <c r="H601" i="1" s="1"/>
  <c r="D600" i="1"/>
  <c r="C600" i="1"/>
  <c r="G599" i="1"/>
  <c r="D599" i="1"/>
  <c r="C599" i="1"/>
  <c r="H598" i="1"/>
  <c r="G598" i="1"/>
  <c r="D598" i="1"/>
  <c r="C598" i="1"/>
  <c r="D597" i="1"/>
  <c r="C597" i="1"/>
  <c r="D596" i="1"/>
  <c r="C596" i="1"/>
  <c r="H596" i="1" s="1"/>
  <c r="H595" i="1"/>
  <c r="G595" i="1"/>
  <c r="D595" i="1"/>
  <c r="C595" i="1"/>
  <c r="D594" i="1"/>
  <c r="C594" i="1"/>
  <c r="D593" i="1"/>
  <c r="G593" i="1" s="1"/>
  <c r="C593" i="1"/>
  <c r="D592" i="1"/>
  <c r="C592" i="1"/>
  <c r="D591" i="1"/>
  <c r="C591" i="1"/>
  <c r="D590" i="1"/>
  <c r="G590" i="1" s="1"/>
  <c r="C590" i="1"/>
  <c r="G589" i="1"/>
  <c r="D589" i="1"/>
  <c r="C589" i="1"/>
  <c r="H589" i="1" s="1"/>
  <c r="D588" i="1"/>
  <c r="C588" i="1"/>
  <c r="H586" i="1"/>
  <c r="G586" i="1"/>
  <c r="D586" i="1"/>
  <c r="C586" i="1"/>
  <c r="D585" i="1"/>
  <c r="C585" i="1"/>
  <c r="D584" i="1"/>
  <c r="C584" i="1"/>
  <c r="H584" i="1" s="1"/>
  <c r="H583" i="1"/>
  <c r="G583" i="1"/>
  <c r="D583" i="1"/>
  <c r="C583" i="1"/>
  <c r="D582" i="1"/>
  <c r="C582" i="1"/>
  <c r="D581" i="1"/>
  <c r="G581" i="1" s="1"/>
  <c r="C581" i="1"/>
  <c r="D580" i="1"/>
  <c r="C580" i="1"/>
  <c r="D579" i="1"/>
  <c r="C579" i="1"/>
  <c r="D578" i="1"/>
  <c r="G578" i="1" s="1"/>
  <c r="C578" i="1"/>
  <c r="G577" i="1"/>
  <c r="D577" i="1"/>
  <c r="C577" i="1"/>
  <c r="H577" i="1" s="1"/>
  <c r="D576" i="1"/>
  <c r="C576" i="1"/>
  <c r="D575" i="1"/>
  <c r="G575" i="1" s="1"/>
  <c r="C575" i="1"/>
  <c r="D574" i="1"/>
  <c r="D573" i="1"/>
  <c r="C573" i="1"/>
  <c r="D572" i="1"/>
  <c r="C572" i="1"/>
  <c r="H572" i="1" s="1"/>
  <c r="H571" i="1"/>
  <c r="G571" i="1"/>
  <c r="D571" i="1"/>
  <c r="C571" i="1"/>
  <c r="D570" i="1"/>
  <c r="C570" i="1"/>
  <c r="D569" i="1"/>
  <c r="G569" i="1" s="1"/>
  <c r="C569" i="1"/>
  <c r="D568" i="1"/>
  <c r="C568" i="1"/>
  <c r="D567" i="1"/>
  <c r="C567" i="1"/>
  <c r="D566" i="1"/>
  <c r="G566" i="1" s="1"/>
  <c r="C566" i="1"/>
  <c r="G565" i="1"/>
  <c r="D565" i="1"/>
  <c r="C565" i="1"/>
  <c r="H565" i="1" s="1"/>
  <c r="D564" i="1"/>
  <c r="C564" i="1"/>
  <c r="D563" i="1"/>
  <c r="G563" i="1" s="1"/>
  <c r="C563" i="1"/>
  <c r="H562" i="1"/>
  <c r="G562" i="1"/>
  <c r="D562" i="1"/>
  <c r="C562" i="1"/>
  <c r="D561" i="1"/>
  <c r="D560" i="1"/>
  <c r="C560" i="1"/>
  <c r="D559" i="1"/>
  <c r="C559" i="1"/>
  <c r="G559" i="1" s="1"/>
  <c r="D558" i="1"/>
  <c r="C558" i="1"/>
  <c r="H557" i="1"/>
  <c r="D557" i="1"/>
  <c r="C557" i="1"/>
  <c r="G557" i="1" s="1"/>
  <c r="G556" i="1"/>
  <c r="D556" i="1"/>
  <c r="H556" i="1" s="1"/>
  <c r="C556" i="1"/>
  <c r="D555" i="1"/>
  <c r="C555" i="1"/>
  <c r="D554" i="1"/>
  <c r="G554" i="1" s="1"/>
  <c r="C554" i="1"/>
  <c r="H554" i="1" s="1"/>
  <c r="D553" i="1"/>
  <c r="C553" i="1"/>
  <c r="H552" i="1"/>
  <c r="D552" i="1"/>
  <c r="C552" i="1"/>
  <c r="G552" i="1" s="1"/>
  <c r="D551" i="1"/>
  <c r="C551" i="1"/>
  <c r="D550" i="1"/>
  <c r="C550" i="1"/>
  <c r="D549" i="1"/>
  <c r="C549" i="1"/>
  <c r="G549" i="1" s="1"/>
  <c r="D548" i="1"/>
  <c r="C548" i="1"/>
  <c r="D547" i="1"/>
  <c r="C547" i="1"/>
  <c r="H546" i="1"/>
  <c r="D546" i="1"/>
  <c r="C546" i="1"/>
  <c r="G546" i="1" s="1"/>
  <c r="D545" i="1"/>
  <c r="C545" i="1"/>
  <c r="H545" i="1" s="1"/>
  <c r="D544" i="1"/>
  <c r="C544" i="1"/>
  <c r="H543" i="1"/>
  <c r="D543" i="1"/>
  <c r="C543" i="1"/>
  <c r="G543" i="1" s="1"/>
  <c r="D542" i="1"/>
  <c r="C542" i="1"/>
  <c r="H542" i="1" s="1"/>
  <c r="D541" i="1"/>
  <c r="C541" i="1"/>
  <c r="D540" i="1"/>
  <c r="C540" i="1"/>
  <c r="G540" i="1" s="1"/>
  <c r="D539" i="1"/>
  <c r="C539" i="1"/>
  <c r="H539" i="1" s="1"/>
  <c r="D538" i="1"/>
  <c r="C538" i="1"/>
  <c r="D537" i="1"/>
  <c r="C537" i="1"/>
  <c r="G537" i="1" s="1"/>
  <c r="D536" i="1"/>
  <c r="C536" i="1"/>
  <c r="H536" i="1" s="1"/>
  <c r="D535" i="1"/>
  <c r="C535" i="1"/>
  <c r="H534" i="1"/>
  <c r="D534" i="1"/>
  <c r="C534" i="1"/>
  <c r="G534" i="1" s="1"/>
  <c r="D533" i="1"/>
  <c r="C533" i="1"/>
  <c r="H533" i="1" s="1"/>
  <c r="D532" i="1"/>
  <c r="C532" i="1"/>
  <c r="H531" i="1"/>
  <c r="D531" i="1"/>
  <c r="C531" i="1"/>
  <c r="G531" i="1" s="1"/>
  <c r="D530" i="1"/>
  <c r="C530" i="1"/>
  <c r="H530" i="1" s="1"/>
  <c r="D529" i="1"/>
  <c r="C529" i="1"/>
  <c r="D528" i="1"/>
  <c r="C528" i="1"/>
  <c r="G528" i="1" s="1"/>
  <c r="D527" i="1"/>
  <c r="C527" i="1"/>
  <c r="H527" i="1" s="1"/>
  <c r="D526" i="1"/>
  <c r="C526" i="1"/>
  <c r="H525" i="1"/>
  <c r="D525" i="1"/>
  <c r="C525" i="1"/>
  <c r="G525" i="1" s="1"/>
  <c r="D524" i="1"/>
  <c r="C524" i="1"/>
  <c r="D523" i="1"/>
  <c r="D521" i="1"/>
  <c r="C521" i="1"/>
  <c r="H521" i="1" s="1"/>
  <c r="D520" i="1"/>
  <c r="C520" i="1"/>
  <c r="D519" i="1"/>
  <c r="C519" i="1"/>
  <c r="G519" i="1" s="1"/>
  <c r="D518" i="1"/>
  <c r="C518" i="1"/>
  <c r="H518" i="1" s="1"/>
  <c r="D517" i="1"/>
  <c r="C517" i="1"/>
  <c r="D516" i="1"/>
  <c r="C516" i="1"/>
  <c r="G516" i="1" s="1"/>
  <c r="D515" i="1"/>
  <c r="C515" i="1"/>
  <c r="H515" i="1" s="1"/>
  <c r="D514" i="1"/>
  <c r="C514" i="1"/>
  <c r="H513" i="1"/>
  <c r="D513" i="1"/>
  <c r="C513" i="1"/>
  <c r="G513" i="1" s="1"/>
  <c r="D512" i="1"/>
  <c r="C512" i="1"/>
  <c r="H512" i="1" s="1"/>
  <c r="D511" i="1"/>
  <c r="C511" i="1"/>
  <c r="H510" i="1"/>
  <c r="D510" i="1"/>
  <c r="C510" i="1"/>
  <c r="G510" i="1" s="1"/>
  <c r="D509" i="1"/>
  <c r="D508" i="1"/>
  <c r="C508" i="1"/>
  <c r="D507" i="1"/>
  <c r="C507" i="1"/>
  <c r="G507" i="1" s="1"/>
  <c r="D506" i="1"/>
  <c r="C506" i="1"/>
  <c r="D505" i="1"/>
  <c r="C505" i="1"/>
  <c r="H504" i="1"/>
  <c r="D504" i="1"/>
  <c r="C504" i="1"/>
  <c r="G504" i="1" s="1"/>
  <c r="D503" i="1"/>
  <c r="C503" i="1"/>
  <c r="H503" i="1" s="1"/>
  <c r="D502" i="1"/>
  <c r="C502" i="1"/>
  <c r="H501" i="1"/>
  <c r="D501" i="1"/>
  <c r="C501" i="1"/>
  <c r="G501" i="1" s="1"/>
  <c r="D500" i="1"/>
  <c r="C500" i="1"/>
  <c r="H500" i="1" s="1"/>
  <c r="D499" i="1"/>
  <c r="C499" i="1"/>
  <c r="D498" i="1"/>
  <c r="C498" i="1"/>
  <c r="G498" i="1" s="1"/>
  <c r="D497" i="1"/>
  <c r="C497" i="1"/>
  <c r="H497" i="1" s="1"/>
  <c r="D496" i="1"/>
  <c r="C496"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D486" i="1"/>
  <c r="C486" i="1"/>
  <c r="G486" i="1" s="1"/>
  <c r="D485" i="1"/>
  <c r="C485" i="1"/>
  <c r="H485" i="1" s="1"/>
  <c r="D484" i="1"/>
  <c r="C484" i="1"/>
  <c r="H483" i="1"/>
  <c r="D483" i="1"/>
  <c r="C483" i="1"/>
  <c r="G483" i="1" s="1"/>
  <c r="D482" i="1"/>
  <c r="C482" i="1"/>
  <c r="D481" i="1"/>
  <c r="C481" i="1"/>
  <c r="D480" i="1"/>
  <c r="C480" i="1"/>
  <c r="G480" i="1" s="1"/>
  <c r="D479" i="1"/>
  <c r="C479" i="1"/>
  <c r="D478" i="1"/>
  <c r="H477" i="1"/>
  <c r="D477" i="1"/>
  <c r="C477" i="1"/>
  <c r="G477" i="1" s="1"/>
  <c r="D476" i="1"/>
  <c r="C476" i="1"/>
  <c r="H476" i="1" s="1"/>
  <c r="D475" i="1"/>
  <c r="C475" i="1"/>
  <c r="H474" i="1"/>
  <c r="D474" i="1"/>
  <c r="C474" i="1"/>
  <c r="G474" i="1" s="1"/>
  <c r="D473" i="1"/>
  <c r="C473" i="1"/>
  <c r="D472" i="1"/>
  <c r="C472" i="1"/>
  <c r="D471" i="1"/>
  <c r="C471" i="1"/>
  <c r="G471" i="1" s="1"/>
  <c r="D470" i="1"/>
  <c r="C470" i="1"/>
  <c r="D469" i="1"/>
  <c r="C469" i="1"/>
  <c r="H468" i="1"/>
  <c r="D468" i="1"/>
  <c r="C468" i="1"/>
  <c r="G468" i="1" s="1"/>
  <c r="D467" i="1"/>
  <c r="C467" i="1"/>
  <c r="H467" i="1" s="1"/>
  <c r="D466" i="1"/>
  <c r="C466" i="1"/>
  <c r="H465" i="1"/>
  <c r="D465" i="1"/>
  <c r="C465" i="1"/>
  <c r="G465" i="1" s="1"/>
  <c r="D464" i="1"/>
  <c r="C464" i="1"/>
  <c r="H464" i="1" s="1"/>
  <c r="D463" i="1"/>
  <c r="C463" i="1"/>
  <c r="D462" i="1"/>
  <c r="C462" i="1"/>
  <c r="G462" i="1" s="1"/>
  <c r="D461" i="1"/>
  <c r="C461" i="1"/>
  <c r="H461" i="1" s="1"/>
  <c r="D460" i="1"/>
  <c r="C460" i="1"/>
  <c r="D459" i="1"/>
  <c r="C459" i="1"/>
  <c r="G459" i="1" s="1"/>
  <c r="D458" i="1"/>
  <c r="C458" i="1"/>
  <c r="H458" i="1" s="1"/>
  <c r="D457" i="1"/>
  <c r="C457" i="1"/>
  <c r="H456" i="1"/>
  <c r="D456" i="1"/>
  <c r="C456" i="1"/>
  <c r="G456" i="1" s="1"/>
  <c r="D455" i="1"/>
  <c r="C455" i="1"/>
  <c r="D454" i="1"/>
  <c r="C454" i="1"/>
  <c r="D453" i="1"/>
  <c r="D452" i="1"/>
  <c r="C452" i="1"/>
  <c r="H452" i="1" s="1"/>
  <c r="D451" i="1"/>
  <c r="C451" i="1"/>
  <c r="D450" i="1"/>
  <c r="C450" i="1"/>
  <c r="G450" i="1" s="1"/>
  <c r="D449" i="1"/>
  <c r="C449" i="1"/>
  <c r="H449" i="1" s="1"/>
  <c r="D448" i="1"/>
  <c r="C448" i="1"/>
  <c r="H447" i="1"/>
  <c r="D447" i="1"/>
  <c r="C447" i="1"/>
  <c r="G447" i="1" s="1"/>
  <c r="D446" i="1"/>
  <c r="C446" i="1"/>
  <c r="D445" i="1"/>
  <c r="C445" i="1"/>
  <c r="D444" i="1"/>
  <c r="C444" i="1"/>
  <c r="G444" i="1" s="1"/>
  <c r="D443" i="1"/>
  <c r="C443" i="1"/>
  <c r="D442" i="1"/>
  <c r="C442" i="1"/>
  <c r="D441" i="1"/>
  <c r="H441" i="1" s="1"/>
  <c r="C441" i="1"/>
  <c r="D440" i="1"/>
  <c r="C440" i="1"/>
  <c r="H440" i="1" s="1"/>
  <c r="D439" i="1"/>
  <c r="C439" i="1"/>
  <c r="D438" i="1"/>
  <c r="H438" i="1" s="1"/>
  <c r="C438" i="1"/>
  <c r="D437" i="1"/>
  <c r="C437" i="1"/>
  <c r="D436" i="1"/>
  <c r="C436" i="1"/>
  <c r="D435" i="1"/>
  <c r="C435" i="1"/>
  <c r="G435" i="1" s="1"/>
  <c r="D434" i="1"/>
  <c r="C434" i="1"/>
  <c r="D433" i="1"/>
  <c r="C433" i="1"/>
  <c r="D432" i="1"/>
  <c r="H432" i="1" s="1"/>
  <c r="C432" i="1"/>
  <c r="D431" i="1"/>
  <c r="C431" i="1"/>
  <c r="H431" i="1" s="1"/>
  <c r="D430" i="1"/>
  <c r="C430" i="1"/>
  <c r="H429" i="1"/>
  <c r="D429" i="1"/>
  <c r="C429" i="1"/>
  <c r="D428" i="1"/>
  <c r="C428" i="1"/>
  <c r="H428" i="1" s="1"/>
  <c r="D427" i="1"/>
  <c r="C427" i="1"/>
  <c r="D426" i="1"/>
  <c r="C426" i="1"/>
  <c r="G426" i="1" s="1"/>
  <c r="D425" i="1"/>
  <c r="C425" i="1"/>
  <c r="H425" i="1" s="1"/>
  <c r="D424" i="1"/>
  <c r="C424" i="1"/>
  <c r="D423" i="1"/>
  <c r="C423" i="1"/>
  <c r="G423" i="1" s="1"/>
  <c r="D422" i="1"/>
  <c r="C422" i="1"/>
  <c r="H422" i="1" s="1"/>
  <c r="D421" i="1"/>
  <c r="C421" i="1"/>
  <c r="H420" i="1"/>
  <c r="D420" i="1"/>
  <c r="C420" i="1"/>
  <c r="G420" i="1" s="1"/>
  <c r="D419" i="1"/>
  <c r="C419" i="1"/>
  <c r="D418" i="1"/>
  <c r="C418" i="1"/>
  <c r="H417" i="1"/>
  <c r="D417" i="1"/>
  <c r="C417" i="1"/>
  <c r="G417" i="1" s="1"/>
  <c r="D416" i="1"/>
  <c r="C416" i="1"/>
  <c r="H416" i="1" s="1"/>
  <c r="D415" i="1"/>
  <c r="C415" i="1"/>
  <c r="D414" i="1"/>
  <c r="D413" i="1"/>
  <c r="C413" i="1"/>
  <c r="D412" i="1"/>
  <c r="C412" i="1"/>
  <c r="H411" i="1"/>
  <c r="D411" i="1"/>
  <c r="C411" i="1"/>
  <c r="G411" i="1" s="1"/>
  <c r="D406" i="1"/>
  <c r="C406" i="1"/>
  <c r="D405" i="1"/>
  <c r="H405" i="1" s="1"/>
  <c r="C405" i="1"/>
  <c r="D404" i="1"/>
  <c r="C404" i="1"/>
  <c r="D401" i="1"/>
  <c r="C401" i="1"/>
  <c r="D400" i="1"/>
  <c r="C400" i="1"/>
  <c r="D399" i="1"/>
  <c r="C399" i="1"/>
  <c r="G399" i="1" s="1"/>
  <c r="D398" i="1"/>
  <c r="C398" i="1"/>
  <c r="D397" i="1"/>
  <c r="C397" i="1"/>
  <c r="D396" i="1"/>
  <c r="H396" i="1" s="1"/>
  <c r="C396" i="1"/>
  <c r="D395" i="1"/>
  <c r="C395" i="1"/>
  <c r="D394" i="1"/>
  <c r="C394" i="1"/>
  <c r="H393" i="1"/>
  <c r="D393" i="1"/>
  <c r="C393" i="1"/>
  <c r="D392" i="1"/>
  <c r="C392" i="1"/>
  <c r="D391" i="1"/>
  <c r="C391" i="1"/>
  <c r="D390" i="1"/>
  <c r="C390" i="1"/>
  <c r="G390" i="1" s="1"/>
  <c r="D389" i="1"/>
  <c r="C389" i="1"/>
  <c r="D388" i="1"/>
  <c r="C388" i="1"/>
  <c r="D387" i="1"/>
  <c r="C387" i="1"/>
  <c r="D386" i="1"/>
  <c r="C386" i="1"/>
  <c r="D385" i="1"/>
  <c r="C385" i="1"/>
  <c r="H384" i="1"/>
  <c r="D384" i="1"/>
  <c r="C384" i="1"/>
  <c r="G384" i="1" s="1"/>
  <c r="D383" i="1"/>
  <c r="C383" i="1"/>
  <c r="D382" i="1"/>
  <c r="C382" i="1"/>
  <c r="H381" i="1"/>
  <c r="D381" i="1"/>
  <c r="C381" i="1"/>
  <c r="G381" i="1" s="1"/>
  <c r="D380" i="1"/>
  <c r="C380" i="1"/>
  <c r="D379" i="1"/>
  <c r="C379" i="1"/>
  <c r="D378" i="1"/>
  <c r="C378" i="1"/>
  <c r="D377" i="1"/>
  <c r="C377" i="1"/>
  <c r="D376" i="1"/>
  <c r="C376" i="1"/>
  <c r="H375" i="1"/>
  <c r="D375" i="1"/>
  <c r="C375" i="1"/>
  <c r="G375" i="1" s="1"/>
  <c r="D374" i="1"/>
  <c r="C374" i="1"/>
  <c r="D373" i="1"/>
  <c r="C373" i="1"/>
  <c r="D372" i="1"/>
  <c r="C372" i="1"/>
  <c r="D371" i="1"/>
  <c r="C371" i="1"/>
  <c r="D370" i="1"/>
  <c r="C370" i="1"/>
  <c r="H369" i="1"/>
  <c r="D369" i="1"/>
  <c r="C369" i="1"/>
  <c r="G369" i="1" s="1"/>
  <c r="D368" i="1"/>
  <c r="C368" i="1"/>
  <c r="G368" i="1" s="1"/>
  <c r="H367" i="1"/>
  <c r="D367" i="1"/>
  <c r="G367" i="1" s="1"/>
  <c r="C367" i="1"/>
  <c r="H366" i="1"/>
  <c r="G366" i="1"/>
  <c r="D366" i="1"/>
  <c r="C366" i="1"/>
  <c r="D365" i="1"/>
  <c r="C365" i="1"/>
  <c r="H365" i="1" s="1"/>
  <c r="H364" i="1"/>
  <c r="D364" i="1"/>
  <c r="G364" i="1" s="1"/>
  <c r="C364" i="1"/>
  <c r="H363" i="1"/>
  <c r="G363" i="1"/>
  <c r="D363" i="1"/>
  <c r="C363" i="1"/>
  <c r="D362" i="1"/>
  <c r="C362" i="1"/>
  <c r="H362" i="1" s="1"/>
  <c r="H361" i="1"/>
  <c r="D361" i="1"/>
  <c r="G361" i="1" s="1"/>
  <c r="C361" i="1"/>
  <c r="H360" i="1"/>
  <c r="G360" i="1"/>
  <c r="D360" i="1"/>
  <c r="C360" i="1"/>
  <c r="D359" i="1"/>
  <c r="C359" i="1"/>
  <c r="H359" i="1" s="1"/>
  <c r="H357" i="1"/>
  <c r="G357" i="1"/>
  <c r="D357" i="1"/>
  <c r="C357" i="1"/>
  <c r="D356" i="1"/>
  <c r="C356" i="1"/>
  <c r="H355" i="1"/>
  <c r="D355" i="1"/>
  <c r="G355" i="1" s="1"/>
  <c r="C355" i="1"/>
  <c r="H354" i="1"/>
  <c r="G354" i="1"/>
  <c r="D354" i="1"/>
  <c r="C354" i="1"/>
  <c r="D353" i="1"/>
  <c r="C353" i="1"/>
  <c r="H352" i="1"/>
  <c r="D352" i="1"/>
  <c r="G352" i="1" s="1"/>
  <c r="C352" i="1"/>
  <c r="H351" i="1"/>
  <c r="G351" i="1"/>
  <c r="D351" i="1"/>
  <c r="C351" i="1"/>
  <c r="D350" i="1"/>
  <c r="C350" i="1"/>
  <c r="H349" i="1"/>
  <c r="D349" i="1"/>
  <c r="G349" i="1" s="1"/>
  <c r="C349" i="1"/>
  <c r="H348" i="1"/>
  <c r="G348" i="1"/>
  <c r="D348" i="1"/>
  <c r="C348" i="1"/>
  <c r="D347" i="1"/>
  <c r="C347" i="1"/>
  <c r="D344" i="1"/>
  <c r="C344" i="1"/>
  <c r="H343" i="1"/>
  <c r="D343" i="1"/>
  <c r="G343" i="1" s="1"/>
  <c r="C343" i="1"/>
  <c r="H342" i="1"/>
  <c r="G342" i="1"/>
  <c r="D342" i="1"/>
  <c r="C342" i="1"/>
  <c r="D341" i="1"/>
  <c r="C341" i="1"/>
  <c r="H340" i="1"/>
  <c r="D340" i="1"/>
  <c r="G340" i="1" s="1"/>
  <c r="C340" i="1"/>
  <c r="H339" i="1"/>
  <c r="G339" i="1"/>
  <c r="D339" i="1"/>
  <c r="C339" i="1"/>
  <c r="D338" i="1"/>
  <c r="C338" i="1"/>
  <c r="H337" i="1"/>
  <c r="D337" i="1"/>
  <c r="C337" i="1"/>
  <c r="G337" i="1" s="1"/>
  <c r="H336" i="1"/>
  <c r="G336" i="1"/>
  <c r="D336" i="1"/>
  <c r="C336" i="1"/>
  <c r="D335" i="1"/>
  <c r="C335" i="1"/>
  <c r="H334" i="1"/>
  <c r="D334" i="1"/>
  <c r="C334" i="1"/>
  <c r="G334" i="1" s="1"/>
  <c r="H333" i="1"/>
  <c r="G333" i="1"/>
  <c r="D333" i="1"/>
  <c r="C333" i="1"/>
  <c r="D332" i="1"/>
  <c r="C332" i="1"/>
  <c r="H331" i="1"/>
  <c r="D331" i="1"/>
  <c r="C331" i="1"/>
  <c r="G331" i="1" s="1"/>
  <c r="H330" i="1"/>
  <c r="G330" i="1"/>
  <c r="D330" i="1"/>
  <c r="C330" i="1"/>
  <c r="D329" i="1"/>
  <c r="C329" i="1"/>
  <c r="H328" i="1"/>
  <c r="D328" i="1"/>
  <c r="C328" i="1"/>
  <c r="G328" i="1" s="1"/>
  <c r="H327" i="1"/>
  <c r="G327" i="1"/>
  <c r="D327" i="1"/>
  <c r="C327" i="1"/>
  <c r="D326" i="1"/>
  <c r="C326" i="1"/>
  <c r="H325" i="1"/>
  <c r="D325" i="1"/>
  <c r="C325" i="1"/>
  <c r="G325" i="1" s="1"/>
  <c r="H324" i="1"/>
  <c r="G324" i="1"/>
  <c r="D324" i="1"/>
  <c r="C324" i="1"/>
  <c r="D323" i="1"/>
  <c r="C323" i="1"/>
  <c r="H322" i="1"/>
  <c r="D322" i="1"/>
  <c r="C322" i="1"/>
  <c r="G322" i="1" s="1"/>
  <c r="H321" i="1"/>
  <c r="G321" i="1"/>
  <c r="D321" i="1"/>
  <c r="C321" i="1"/>
  <c r="D320" i="1"/>
  <c r="C320" i="1"/>
  <c r="H319" i="1"/>
  <c r="D319" i="1"/>
  <c r="C319" i="1"/>
  <c r="G319" i="1" s="1"/>
  <c r="H318" i="1"/>
  <c r="G318" i="1"/>
  <c r="D318" i="1"/>
  <c r="C318" i="1"/>
  <c r="D317" i="1"/>
  <c r="C317" i="1"/>
  <c r="H316" i="1"/>
  <c r="D316" i="1"/>
  <c r="C316" i="1"/>
  <c r="G316" i="1" s="1"/>
  <c r="H315" i="1"/>
  <c r="G315" i="1"/>
  <c r="D315" i="1"/>
  <c r="C315" i="1"/>
  <c r="D314" i="1"/>
  <c r="C314" i="1"/>
  <c r="H313" i="1"/>
  <c r="D313" i="1"/>
  <c r="C313" i="1"/>
  <c r="G313" i="1" s="1"/>
  <c r="H312" i="1"/>
  <c r="G312" i="1"/>
  <c r="D312" i="1"/>
  <c r="C312" i="1"/>
  <c r="D311" i="1"/>
  <c r="C311" i="1"/>
  <c r="H310" i="1"/>
  <c r="D310" i="1"/>
  <c r="C310" i="1"/>
  <c r="G310" i="1" s="1"/>
  <c r="H309" i="1"/>
  <c r="G309" i="1"/>
  <c r="D309" i="1"/>
  <c r="C309" i="1"/>
  <c r="D308" i="1"/>
  <c r="C308" i="1"/>
  <c r="H307" i="1"/>
  <c r="D307" i="1"/>
  <c r="C307" i="1"/>
  <c r="G307" i="1" s="1"/>
  <c r="H306" i="1"/>
  <c r="G306" i="1"/>
  <c r="D306" i="1"/>
  <c r="C306" i="1"/>
  <c r="D305" i="1"/>
  <c r="C305" i="1"/>
  <c r="H304" i="1"/>
  <c r="D304" i="1"/>
  <c r="C304" i="1"/>
  <c r="G304" i="1" s="1"/>
  <c r="H303" i="1"/>
  <c r="G303" i="1"/>
  <c r="D303" i="1"/>
  <c r="C303" i="1"/>
  <c r="D302" i="1"/>
  <c r="C302" i="1"/>
  <c r="H301" i="1"/>
  <c r="D301" i="1"/>
  <c r="C301" i="1"/>
  <c r="G301" i="1" s="1"/>
  <c r="H300" i="1"/>
  <c r="G300" i="1"/>
  <c r="D300" i="1"/>
  <c r="C300" i="1"/>
  <c r="D299" i="1"/>
  <c r="C299" i="1"/>
  <c r="H298" i="1"/>
  <c r="D298" i="1"/>
  <c r="C298" i="1"/>
  <c r="G298" i="1" s="1"/>
  <c r="H297" i="1"/>
  <c r="G297" i="1"/>
  <c r="D297" i="1"/>
  <c r="C297" i="1"/>
  <c r="D296" i="1"/>
  <c r="C296" i="1"/>
  <c r="H295" i="1"/>
  <c r="D295" i="1"/>
  <c r="C295" i="1"/>
  <c r="G295" i="1" s="1"/>
  <c r="C294" i="1"/>
  <c r="H292" i="1"/>
  <c r="D292" i="1"/>
  <c r="C292" i="1"/>
  <c r="G292" i="1" s="1"/>
  <c r="H291" i="1"/>
  <c r="G291" i="1"/>
  <c r="D291" i="1"/>
  <c r="C291" i="1"/>
  <c r="D290" i="1"/>
  <c r="C290" i="1"/>
  <c r="H289" i="1"/>
  <c r="D289" i="1"/>
  <c r="C289" i="1"/>
  <c r="G289" i="1" s="1"/>
  <c r="H288" i="1"/>
  <c r="G288" i="1"/>
  <c r="D288" i="1"/>
  <c r="C288" i="1"/>
  <c r="D284" i="1"/>
  <c r="C284" i="1"/>
  <c r="H283" i="1"/>
  <c r="D283" i="1"/>
  <c r="C283" i="1"/>
  <c r="G283" i="1" s="1"/>
  <c r="H282" i="1"/>
  <c r="G282" i="1"/>
  <c r="D282" i="1"/>
  <c r="C282" i="1"/>
  <c r="D281" i="1"/>
  <c r="C281" i="1"/>
  <c r="H280" i="1"/>
  <c r="D280" i="1"/>
  <c r="C280" i="1"/>
  <c r="G280" i="1" s="1"/>
  <c r="H279" i="1"/>
  <c r="G279" i="1"/>
  <c r="D279" i="1"/>
  <c r="C279" i="1"/>
  <c r="D278" i="1"/>
  <c r="C278" i="1"/>
  <c r="H277" i="1"/>
  <c r="D277" i="1"/>
  <c r="C277" i="1"/>
  <c r="G277" i="1" s="1"/>
  <c r="H276" i="1"/>
  <c r="G276" i="1"/>
  <c r="D276" i="1"/>
  <c r="C276" i="1"/>
  <c r="D275" i="1"/>
  <c r="C275" i="1"/>
  <c r="H274" i="1"/>
  <c r="D274" i="1"/>
  <c r="C274" i="1"/>
  <c r="G274" i="1" s="1"/>
  <c r="H273" i="1"/>
  <c r="G273" i="1"/>
  <c r="D273" i="1"/>
  <c r="C273" i="1"/>
  <c r="D272" i="1"/>
  <c r="C272" i="1"/>
  <c r="H271" i="1"/>
  <c r="D271" i="1"/>
  <c r="C271" i="1"/>
  <c r="G271" i="1" s="1"/>
  <c r="G270" i="1"/>
  <c r="D270" i="1"/>
  <c r="C270" i="1"/>
  <c r="H270" i="1" s="1"/>
  <c r="D269" i="1"/>
  <c r="C269" i="1"/>
  <c r="H268" i="1"/>
  <c r="D268" i="1"/>
  <c r="C268" i="1"/>
  <c r="G268" i="1" s="1"/>
  <c r="D267" i="1"/>
  <c r="C267" i="1"/>
  <c r="H267" i="1" s="1"/>
  <c r="D266" i="1"/>
  <c r="C266" i="1"/>
  <c r="H265" i="1"/>
  <c r="D265" i="1"/>
  <c r="C265" i="1"/>
  <c r="G265" i="1" s="1"/>
  <c r="D264" i="1"/>
  <c r="C264" i="1"/>
  <c r="H264" i="1" s="1"/>
  <c r="D263" i="1"/>
  <c r="C263" i="1"/>
  <c r="H262" i="1"/>
  <c r="D262" i="1"/>
  <c r="C262" i="1"/>
  <c r="G262" i="1" s="1"/>
  <c r="D261" i="1"/>
  <c r="C261" i="1"/>
  <c r="H261" i="1" s="1"/>
  <c r="D260" i="1"/>
  <c r="C260" i="1"/>
  <c r="D259" i="1"/>
  <c r="C259" i="1"/>
  <c r="G259" i="1" s="1"/>
  <c r="D258" i="1"/>
  <c r="C258" i="1"/>
  <c r="H258" i="1" s="1"/>
  <c r="D257" i="1"/>
  <c r="C257" i="1"/>
  <c r="H256" i="1"/>
  <c r="D256" i="1"/>
  <c r="C256" i="1"/>
  <c r="G256" i="1" s="1"/>
  <c r="D255" i="1"/>
  <c r="C255" i="1"/>
  <c r="H255" i="1" s="1"/>
  <c r="D254" i="1"/>
  <c r="C254" i="1"/>
  <c r="H253" i="1"/>
  <c r="D253" i="1"/>
  <c r="C253" i="1"/>
  <c r="G253" i="1" s="1"/>
  <c r="D252" i="1"/>
  <c r="C252" i="1"/>
  <c r="H252" i="1" s="1"/>
  <c r="D251" i="1"/>
  <c r="C251" i="1"/>
  <c r="D250" i="1"/>
  <c r="C250" i="1"/>
  <c r="G250" i="1" s="1"/>
  <c r="D249" i="1"/>
  <c r="C249" i="1"/>
  <c r="H249" i="1" s="1"/>
  <c r="D248" i="1"/>
  <c r="D247" i="1"/>
  <c r="H247" i="1" s="1"/>
  <c r="C247" i="1"/>
  <c r="D246" i="1"/>
  <c r="C246" i="1"/>
  <c r="H246" i="1" s="1"/>
  <c r="D245" i="1"/>
  <c r="C245" i="1"/>
  <c r="H244" i="1"/>
  <c r="D244" i="1"/>
  <c r="C244" i="1"/>
  <c r="D243" i="1"/>
  <c r="C243" i="1"/>
  <c r="H243" i="1" s="1"/>
  <c r="D242" i="1"/>
  <c r="C242" i="1"/>
  <c r="D241" i="1"/>
  <c r="C241" i="1"/>
  <c r="D240" i="1"/>
  <c r="C240" i="1"/>
  <c r="H240" i="1" s="1"/>
  <c r="D239" i="1"/>
  <c r="C239" i="1"/>
  <c r="D238" i="1"/>
  <c r="H238" i="1" s="1"/>
  <c r="C238" i="1"/>
  <c r="D237" i="1"/>
  <c r="C237" i="1"/>
  <c r="H237" i="1" s="1"/>
  <c r="D236" i="1"/>
  <c r="C236" i="1"/>
  <c r="H235" i="1"/>
  <c r="D235" i="1"/>
  <c r="C235" i="1"/>
  <c r="D234" i="1"/>
  <c r="C234" i="1"/>
  <c r="H234" i="1" s="1"/>
  <c r="D233" i="1"/>
  <c r="C233" i="1"/>
  <c r="D232" i="1"/>
  <c r="C232" i="1"/>
  <c r="D231" i="1"/>
  <c r="C231" i="1"/>
  <c r="H231" i="1" s="1"/>
  <c r="D230" i="1"/>
  <c r="C230" i="1"/>
  <c r="D229" i="1"/>
  <c r="H229" i="1" s="1"/>
  <c r="C229" i="1"/>
  <c r="D228" i="1"/>
  <c r="C228" i="1"/>
  <c r="H228" i="1" s="1"/>
  <c r="D227" i="1"/>
  <c r="C227" i="1"/>
  <c r="H226" i="1"/>
  <c r="D226" i="1"/>
  <c r="C226" i="1"/>
  <c r="D225" i="1"/>
  <c r="C225" i="1"/>
  <c r="H225" i="1" s="1"/>
  <c r="D224" i="1"/>
  <c r="C224" i="1"/>
  <c r="D223" i="1"/>
  <c r="C223" i="1"/>
  <c r="D222" i="1"/>
  <c r="C222" i="1"/>
  <c r="H222" i="1" s="1"/>
  <c r="D221" i="1"/>
  <c r="C221" i="1"/>
  <c r="D219" i="1"/>
  <c r="C219" i="1"/>
  <c r="H219" i="1" s="1"/>
  <c r="D218" i="1"/>
  <c r="C218" i="1"/>
  <c r="D217" i="1"/>
  <c r="H217" i="1" s="1"/>
  <c r="C217" i="1"/>
  <c r="D216" i="1"/>
  <c r="C216" i="1"/>
  <c r="H216" i="1" s="1"/>
  <c r="D215" i="1"/>
  <c r="C215" i="1"/>
  <c r="D214" i="1"/>
  <c r="C214" i="1"/>
  <c r="D213" i="1"/>
  <c r="C213" i="1"/>
  <c r="H213" i="1" s="1"/>
  <c r="D212" i="1"/>
  <c r="C212" i="1"/>
  <c r="D211" i="1"/>
  <c r="H211" i="1" s="1"/>
  <c r="C211" i="1"/>
  <c r="D210" i="1"/>
  <c r="C210" i="1"/>
  <c r="H210" i="1" s="1"/>
  <c r="D209" i="1"/>
  <c r="C209" i="1"/>
  <c r="D208" i="1"/>
  <c r="H208" i="1" s="1"/>
  <c r="C208" i="1"/>
  <c r="D207" i="1"/>
  <c r="C207" i="1"/>
  <c r="H207" i="1" s="1"/>
  <c r="D206" i="1"/>
  <c r="C206" i="1"/>
  <c r="D205" i="1"/>
  <c r="C205" i="1"/>
  <c r="D204" i="1"/>
  <c r="C204" i="1"/>
  <c r="H204" i="1" s="1"/>
  <c r="D203" i="1"/>
  <c r="C203" i="1"/>
  <c r="D202" i="1"/>
  <c r="H202" i="1" s="1"/>
  <c r="C202" i="1"/>
  <c r="D201" i="1"/>
  <c r="C201" i="1"/>
  <c r="H201" i="1" s="1"/>
  <c r="D200" i="1"/>
  <c r="C200" i="1"/>
  <c r="D199" i="1"/>
  <c r="H199" i="1" s="1"/>
  <c r="C199" i="1"/>
  <c r="D198" i="1"/>
  <c r="C198" i="1"/>
  <c r="H198" i="1" s="1"/>
  <c r="D197" i="1"/>
  <c r="C197" i="1"/>
  <c r="D196" i="1"/>
  <c r="C196" i="1"/>
  <c r="D195" i="1"/>
  <c r="C195" i="1"/>
  <c r="H195" i="1" s="1"/>
  <c r="D194" i="1"/>
  <c r="C194" i="1"/>
  <c r="D193" i="1"/>
  <c r="H193" i="1" s="1"/>
  <c r="C193" i="1"/>
  <c r="D192" i="1"/>
  <c r="D191" i="1"/>
  <c r="C191" i="1"/>
  <c r="D190" i="1"/>
  <c r="H190" i="1" s="1"/>
  <c r="C190" i="1"/>
  <c r="D189" i="1"/>
  <c r="C189" i="1"/>
  <c r="H189" i="1" s="1"/>
  <c r="D188" i="1"/>
  <c r="C188" i="1"/>
  <c r="D187" i="1"/>
  <c r="C187" i="1"/>
  <c r="D186" i="1"/>
  <c r="C186" i="1"/>
  <c r="H186" i="1" s="1"/>
  <c r="D185" i="1"/>
  <c r="C185" i="1"/>
  <c r="D184" i="1"/>
  <c r="H184" i="1" s="1"/>
  <c r="C184" i="1"/>
  <c r="D183" i="1"/>
  <c r="C183" i="1"/>
  <c r="H183" i="1" s="1"/>
  <c r="D182" i="1"/>
  <c r="C182" i="1"/>
  <c r="D181" i="1"/>
  <c r="H181" i="1" s="1"/>
  <c r="C181" i="1"/>
  <c r="D180" i="1"/>
  <c r="C180" i="1"/>
  <c r="H180" i="1" s="1"/>
  <c r="D179" i="1"/>
  <c r="C179" i="1"/>
  <c r="D178" i="1"/>
  <c r="C178" i="1"/>
  <c r="D177" i="1"/>
  <c r="C177" i="1"/>
  <c r="H177" i="1" s="1"/>
  <c r="D176" i="1"/>
  <c r="C176" i="1"/>
  <c r="D175" i="1"/>
  <c r="H175" i="1" s="1"/>
  <c r="C175" i="1"/>
  <c r="D174" i="1"/>
  <c r="C174" i="1"/>
  <c r="H174" i="1" s="1"/>
  <c r="D173" i="1"/>
  <c r="C173" i="1"/>
  <c r="D172" i="1"/>
  <c r="H172" i="1" s="1"/>
  <c r="C172" i="1"/>
  <c r="D171" i="1"/>
  <c r="C171" i="1"/>
  <c r="H171" i="1" s="1"/>
  <c r="D170" i="1"/>
  <c r="C170" i="1"/>
  <c r="D169" i="1"/>
  <c r="C169" i="1"/>
  <c r="D168" i="1"/>
  <c r="C168" i="1"/>
  <c r="H168" i="1" s="1"/>
  <c r="D167" i="1"/>
  <c r="C167" i="1"/>
  <c r="D166" i="1"/>
  <c r="H166" i="1" s="1"/>
  <c r="C166" i="1"/>
  <c r="D165" i="1"/>
  <c r="C165" i="1"/>
  <c r="H165" i="1" s="1"/>
  <c r="D164" i="1"/>
  <c r="C164" i="1"/>
  <c r="D163" i="1"/>
  <c r="H163" i="1" s="1"/>
  <c r="C163" i="1"/>
  <c r="D162" i="1"/>
  <c r="C162" i="1"/>
  <c r="H162" i="1" s="1"/>
  <c r="D161" i="1"/>
  <c r="C161" i="1"/>
  <c r="D160" i="1"/>
  <c r="C160" i="1"/>
  <c r="D159" i="1"/>
  <c r="C159" i="1"/>
  <c r="H159" i="1" s="1"/>
  <c r="D158" i="1"/>
  <c r="C158" i="1"/>
  <c r="D157" i="1"/>
  <c r="H157" i="1" s="1"/>
  <c r="C157" i="1"/>
  <c r="D156" i="1"/>
  <c r="C156" i="1"/>
  <c r="H156" i="1" s="1"/>
  <c r="D155" i="1"/>
  <c r="C155" i="1"/>
  <c r="D154" i="1"/>
  <c r="H154" i="1" s="1"/>
  <c r="C154" i="1"/>
  <c r="D153" i="1"/>
  <c r="C153" i="1"/>
  <c r="H153" i="1" s="1"/>
  <c r="D152" i="1"/>
  <c r="C152" i="1"/>
  <c r="D151" i="1"/>
  <c r="C151" i="1"/>
  <c r="G151" i="1" s="1"/>
  <c r="D150" i="1"/>
  <c r="C150" i="1"/>
  <c r="H150" i="1" s="1"/>
  <c r="D149" i="1"/>
  <c r="C149" i="1"/>
  <c r="D148" i="1"/>
  <c r="H148" i="1" s="1"/>
  <c r="C148" i="1"/>
  <c r="D146" i="1"/>
  <c r="C146" i="1"/>
  <c r="D145" i="1"/>
  <c r="H145" i="1" s="1"/>
  <c r="C145" i="1"/>
  <c r="D144" i="1"/>
  <c r="C144" i="1"/>
  <c r="H144" i="1" s="1"/>
  <c r="D143" i="1"/>
  <c r="C143" i="1"/>
  <c r="D142" i="1"/>
  <c r="C142" i="1"/>
  <c r="G142" i="1" s="1"/>
  <c r="D141" i="1"/>
  <c r="C141" i="1"/>
  <c r="H141" i="1" s="1"/>
  <c r="D140" i="1"/>
  <c r="C140" i="1"/>
  <c r="D139" i="1"/>
  <c r="H139" i="1" s="1"/>
  <c r="C139" i="1"/>
  <c r="D138" i="1"/>
  <c r="C138" i="1"/>
  <c r="H138" i="1" s="1"/>
  <c r="D137" i="1"/>
  <c r="C137" i="1"/>
  <c r="D136" i="1"/>
  <c r="H136" i="1" s="1"/>
  <c r="C136" i="1"/>
  <c r="D135" i="1"/>
  <c r="D134" i="1"/>
  <c r="C134" i="1"/>
  <c r="D133" i="1"/>
  <c r="C133" i="1"/>
  <c r="G133" i="1" s="1"/>
  <c r="D132" i="1"/>
  <c r="C132" i="1"/>
  <c r="H132" i="1" s="1"/>
  <c r="D131" i="1"/>
  <c r="C131" i="1"/>
  <c r="D130" i="1"/>
  <c r="H130" i="1" s="1"/>
  <c r="C130" i="1"/>
  <c r="D129" i="1"/>
  <c r="C129" i="1"/>
  <c r="H129" i="1" s="1"/>
  <c r="D128" i="1"/>
  <c r="C128" i="1"/>
  <c r="D127" i="1"/>
  <c r="H127" i="1" s="1"/>
  <c r="C127" i="1"/>
  <c r="D126" i="1"/>
  <c r="C126" i="1"/>
  <c r="H126" i="1" s="1"/>
  <c r="D125" i="1"/>
  <c r="C125" i="1"/>
  <c r="D124" i="1"/>
  <c r="C124" i="1"/>
  <c r="G124" i="1" s="1"/>
  <c r="D123" i="1"/>
  <c r="C123" i="1"/>
  <c r="H123" i="1" s="1"/>
  <c r="D122" i="1"/>
  <c r="C122" i="1"/>
  <c r="G122" i="1" s="1"/>
  <c r="H121" i="1"/>
  <c r="D121" i="1"/>
  <c r="C121" i="1"/>
  <c r="D120" i="1"/>
  <c r="C120" i="1"/>
  <c r="H120" i="1" s="1"/>
  <c r="D119" i="1"/>
  <c r="C119" i="1"/>
  <c r="G119" i="1" s="1"/>
  <c r="D118" i="1"/>
  <c r="C118" i="1"/>
  <c r="G118" i="1" s="1"/>
  <c r="G117" i="1"/>
  <c r="D117" i="1"/>
  <c r="C117" i="1"/>
  <c r="D116" i="1"/>
  <c r="C116" i="1"/>
  <c r="G116" i="1" s="1"/>
  <c r="D115" i="1"/>
  <c r="C115" i="1"/>
  <c r="G115" i="1" s="1"/>
  <c r="D114" i="1"/>
  <c r="C114" i="1"/>
  <c r="H114" i="1" s="1"/>
  <c r="H113" i="1"/>
  <c r="D113" i="1"/>
  <c r="C113" i="1"/>
  <c r="D112" i="1"/>
  <c r="C112" i="1"/>
  <c r="G112" i="1" s="1"/>
  <c r="D111" i="1"/>
  <c r="C111" i="1"/>
  <c r="H111" i="1" s="1"/>
  <c r="D110" i="1"/>
  <c r="C110" i="1"/>
  <c r="G110" i="1" s="1"/>
  <c r="H109" i="1"/>
  <c r="D109" i="1"/>
  <c r="C109" i="1"/>
  <c r="D108" i="1"/>
  <c r="C108" i="1"/>
  <c r="H108" i="1" s="1"/>
  <c r="D107" i="1"/>
  <c r="C107" i="1"/>
  <c r="G107" i="1" s="1"/>
  <c r="D106" i="1"/>
  <c r="C106" i="1"/>
  <c r="G106" i="1" s="1"/>
  <c r="G105" i="1"/>
  <c r="D105" i="1"/>
  <c r="C105" i="1"/>
  <c r="D104" i="1"/>
  <c r="C104" i="1"/>
  <c r="G104" i="1" s="1"/>
  <c r="D103" i="1"/>
  <c r="C103" i="1"/>
  <c r="G103" i="1" s="1"/>
  <c r="D102" i="1"/>
  <c r="C102" i="1"/>
  <c r="H102" i="1" s="1"/>
  <c r="H101" i="1"/>
  <c r="D101" i="1"/>
  <c r="C101" i="1"/>
  <c r="G101" i="1" s="1"/>
  <c r="D100" i="1"/>
  <c r="C100" i="1"/>
  <c r="G100" i="1" s="1"/>
  <c r="D99" i="1"/>
  <c r="C99" i="1"/>
  <c r="H99" i="1" s="1"/>
  <c r="D98" i="1"/>
  <c r="C98" i="1"/>
  <c r="G98" i="1" s="1"/>
  <c r="H97" i="1"/>
  <c r="D97" i="1"/>
  <c r="C97" i="1"/>
  <c r="G97" i="1" s="1"/>
  <c r="D96" i="1"/>
  <c r="C96" i="1"/>
  <c r="H96" i="1" s="1"/>
  <c r="D95" i="1"/>
  <c r="C95" i="1"/>
  <c r="G95" i="1" s="1"/>
  <c r="D94" i="1"/>
  <c r="C94" i="1"/>
  <c r="G94" i="1" s="1"/>
  <c r="G93" i="1"/>
  <c r="D93" i="1"/>
  <c r="C93" i="1"/>
  <c r="H93" i="1" s="1"/>
  <c r="D92" i="1"/>
  <c r="G92" i="1" s="1"/>
  <c r="C92" i="1"/>
  <c r="H92" i="1" s="1"/>
  <c r="D91" i="1"/>
  <c r="H91" i="1" s="1"/>
  <c r="C91" i="1"/>
  <c r="D90" i="1"/>
  <c r="C90" i="1"/>
  <c r="H90" i="1" s="1"/>
  <c r="D89" i="1"/>
  <c r="C89" i="1"/>
  <c r="H89" i="1" s="1"/>
  <c r="H88" i="1"/>
  <c r="D88" i="1"/>
  <c r="C88" i="1"/>
  <c r="G88" i="1" s="1"/>
  <c r="G87" i="1"/>
  <c r="D87" i="1"/>
  <c r="C87" i="1"/>
  <c r="H86" i="1"/>
  <c r="G86" i="1"/>
  <c r="D86" i="1"/>
  <c r="C86" i="1"/>
  <c r="D85" i="1"/>
  <c r="C85" i="1"/>
  <c r="G85" i="1" s="1"/>
  <c r="D84" i="1"/>
  <c r="C84" i="1"/>
  <c r="H84" i="1" s="1"/>
  <c r="D83" i="1"/>
  <c r="C83" i="1"/>
  <c r="H83" i="1" s="1"/>
  <c r="D82" i="1"/>
  <c r="H82" i="1" s="1"/>
  <c r="C82" i="1"/>
  <c r="D81" i="1"/>
  <c r="G81" i="1" s="1"/>
  <c r="C81" i="1"/>
  <c r="H80" i="1"/>
  <c r="G80" i="1"/>
  <c r="D80" i="1"/>
  <c r="C80" i="1"/>
  <c r="H79" i="1"/>
  <c r="G79" i="1"/>
  <c r="D79" i="1"/>
  <c r="C79" i="1"/>
  <c r="D78" i="1"/>
  <c r="G78" i="1" s="1"/>
  <c r="C78" i="1"/>
  <c r="H78" i="1" s="1"/>
  <c r="H77" i="1"/>
  <c r="G77" i="1"/>
  <c r="D77" i="1"/>
  <c r="C77" i="1"/>
  <c r="H76" i="1"/>
  <c r="G76" i="1"/>
  <c r="D76" i="1"/>
  <c r="C76" i="1"/>
  <c r="D75" i="1"/>
  <c r="G75" i="1" s="1"/>
  <c r="C75" i="1"/>
  <c r="H75" i="1" s="1"/>
  <c r="H74" i="1"/>
  <c r="G74" i="1"/>
  <c r="D74" i="1"/>
  <c r="C74" i="1"/>
  <c r="H73" i="1"/>
  <c r="G73" i="1"/>
  <c r="D73" i="1"/>
  <c r="C73" i="1"/>
  <c r="D72" i="1"/>
  <c r="G72" i="1" s="1"/>
  <c r="C72" i="1"/>
  <c r="H72" i="1" s="1"/>
  <c r="H71" i="1"/>
  <c r="G71" i="1"/>
  <c r="D71" i="1"/>
  <c r="C71" i="1"/>
  <c r="H70" i="1"/>
  <c r="G70" i="1"/>
  <c r="D70" i="1"/>
  <c r="C70" i="1"/>
  <c r="D69" i="1"/>
  <c r="G69" i="1" s="1"/>
  <c r="C69" i="1"/>
  <c r="H69" i="1" s="1"/>
  <c r="H68" i="1"/>
  <c r="G68" i="1"/>
  <c r="D68" i="1"/>
  <c r="C68" i="1"/>
  <c r="H67" i="1"/>
  <c r="G67" i="1"/>
  <c r="D67" i="1"/>
  <c r="C67" i="1"/>
  <c r="D66" i="1"/>
  <c r="G66" i="1" s="1"/>
  <c r="C66" i="1"/>
  <c r="H66" i="1" s="1"/>
  <c r="H65" i="1"/>
  <c r="G65" i="1"/>
  <c r="D65" i="1"/>
  <c r="C65" i="1"/>
  <c r="H64" i="1"/>
  <c r="G64" i="1"/>
  <c r="D64" i="1"/>
  <c r="C64" i="1"/>
  <c r="D63" i="1"/>
  <c r="G63" i="1" s="1"/>
  <c r="C63" i="1"/>
  <c r="H63" i="1" s="1"/>
  <c r="H62" i="1"/>
  <c r="G62" i="1"/>
  <c r="D62" i="1"/>
  <c r="C62" i="1"/>
  <c r="H61" i="1"/>
  <c r="G61" i="1"/>
  <c r="D61" i="1"/>
  <c r="C61" i="1"/>
  <c r="D60" i="1"/>
  <c r="G60" i="1" s="1"/>
  <c r="C60" i="1"/>
  <c r="H60" i="1" s="1"/>
  <c r="H59" i="1"/>
  <c r="G59" i="1"/>
  <c r="D59" i="1"/>
  <c r="C59" i="1"/>
  <c r="H58" i="1"/>
  <c r="G58" i="1"/>
  <c r="D58" i="1"/>
  <c r="C58" i="1"/>
  <c r="D57" i="1"/>
  <c r="G57" i="1" s="1"/>
  <c r="C57" i="1"/>
  <c r="H57" i="1" s="1"/>
  <c r="H56" i="1"/>
  <c r="G56" i="1"/>
  <c r="D56" i="1"/>
  <c r="C56" i="1"/>
  <c r="H55" i="1"/>
  <c r="G55" i="1"/>
  <c r="D55" i="1"/>
  <c r="C55" i="1"/>
  <c r="D54" i="1"/>
  <c r="G54" i="1" s="1"/>
  <c r="C54" i="1"/>
  <c r="H54" i="1" s="1"/>
  <c r="H53" i="1"/>
  <c r="G53" i="1"/>
  <c r="D53" i="1"/>
  <c r="C53" i="1"/>
  <c r="H52" i="1"/>
  <c r="G52" i="1"/>
  <c r="D52" i="1"/>
  <c r="C52" i="1"/>
  <c r="D51" i="1"/>
  <c r="G51" i="1" s="1"/>
  <c r="C51" i="1"/>
  <c r="H51" i="1" s="1"/>
  <c r="H50" i="1"/>
  <c r="G50" i="1"/>
  <c r="D50" i="1"/>
  <c r="C50" i="1"/>
  <c r="H49" i="1"/>
  <c r="G49" i="1"/>
  <c r="D49" i="1"/>
  <c r="C49" i="1"/>
  <c r="D48" i="1"/>
  <c r="G48" i="1" s="1"/>
  <c r="C48" i="1"/>
  <c r="H48" i="1" s="1"/>
  <c r="H47" i="1"/>
  <c r="G47" i="1"/>
  <c r="D47" i="1"/>
  <c r="C47" i="1"/>
  <c r="H46" i="1"/>
  <c r="G46" i="1"/>
  <c r="D46" i="1"/>
  <c r="C46" i="1"/>
  <c r="D45" i="1"/>
  <c r="G45" i="1" s="1"/>
  <c r="C45" i="1"/>
  <c r="H45" i="1" s="1"/>
  <c r="H44" i="1"/>
  <c r="G44" i="1"/>
  <c r="D44" i="1"/>
  <c r="C44" i="1"/>
  <c r="H43" i="1"/>
  <c r="G43" i="1"/>
  <c r="D43" i="1"/>
  <c r="C43" i="1"/>
  <c r="D42" i="1"/>
  <c r="G42" i="1" s="1"/>
  <c r="C42" i="1"/>
  <c r="H42" i="1" s="1"/>
  <c r="H41" i="1"/>
  <c r="G41" i="1"/>
  <c r="D41" i="1"/>
  <c r="C41" i="1"/>
  <c r="H40" i="1"/>
  <c r="G40" i="1"/>
  <c r="D40" i="1"/>
  <c r="C40" i="1"/>
  <c r="D39" i="1"/>
  <c r="G39" i="1" s="1"/>
  <c r="C39" i="1"/>
  <c r="H39" i="1" s="1"/>
  <c r="H38" i="1"/>
  <c r="G38" i="1"/>
  <c r="D38" i="1"/>
  <c r="C38" i="1"/>
  <c r="H37" i="1"/>
  <c r="G37" i="1"/>
  <c r="D37" i="1"/>
  <c r="C37" i="1"/>
  <c r="D36" i="1"/>
  <c r="G36" i="1" s="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G27" i="1" s="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E301" i="9" l="1"/>
  <c r="B301" i="9" s="1"/>
  <c r="E33" i="9"/>
  <c r="B33" i="9" s="1"/>
  <c r="E303" i="9"/>
  <c r="B303" i="9" s="1"/>
  <c r="H1219" i="1"/>
  <c r="G1220" i="1"/>
  <c r="E288" i="9"/>
  <c r="B288" i="9" s="1"/>
  <c r="E294" i="9"/>
  <c r="B294" i="9" s="1"/>
  <c r="E298" i="9"/>
  <c r="B298" i="9" s="1"/>
  <c r="E286" i="9"/>
  <c r="B286" i="9" s="1"/>
  <c r="E27" i="9"/>
  <c r="B27" i="9" s="1"/>
  <c r="E296" i="9"/>
  <c r="B296" i="9" s="1"/>
  <c r="F215" i="9"/>
  <c r="B215" i="9" s="1"/>
  <c r="E287" i="9"/>
  <c r="B287" i="9" s="1"/>
  <c r="E32" i="9"/>
  <c r="B32" i="9" s="1"/>
  <c r="F217" i="9"/>
  <c r="B217" i="9" s="1"/>
  <c r="E293" i="9"/>
  <c r="B293" i="9" s="1"/>
  <c r="E237" i="5"/>
  <c r="H392" i="1"/>
  <c r="G392" i="1"/>
  <c r="H81" i="1"/>
  <c r="G84" i="1"/>
  <c r="H95" i="1"/>
  <c r="G99" i="1"/>
  <c r="H103" i="1"/>
  <c r="H107" i="1"/>
  <c r="G111" i="1"/>
  <c r="H115" i="1"/>
  <c r="H119" i="1"/>
  <c r="G123" i="1"/>
  <c r="H128" i="1"/>
  <c r="G128" i="1"/>
  <c r="G132" i="1"/>
  <c r="H137" i="1"/>
  <c r="G137" i="1"/>
  <c r="G141" i="1"/>
  <c r="H146" i="1"/>
  <c r="G146" i="1"/>
  <c r="G150" i="1"/>
  <c r="H155" i="1"/>
  <c r="G155" i="1"/>
  <c r="G159" i="1"/>
  <c r="H164" i="1"/>
  <c r="G164" i="1"/>
  <c r="G168" i="1"/>
  <c r="H173" i="1"/>
  <c r="G173" i="1"/>
  <c r="G177" i="1"/>
  <c r="H182" i="1"/>
  <c r="G182" i="1"/>
  <c r="G186" i="1"/>
  <c r="H191" i="1"/>
  <c r="G191" i="1"/>
  <c r="G195" i="1"/>
  <c r="H200" i="1"/>
  <c r="G200" i="1"/>
  <c r="G204" i="1"/>
  <c r="H209" i="1"/>
  <c r="G209" i="1"/>
  <c r="G213" i="1"/>
  <c r="H218" i="1"/>
  <c r="G218" i="1"/>
  <c r="G222" i="1"/>
  <c r="H227" i="1"/>
  <c r="G227" i="1"/>
  <c r="G231" i="1"/>
  <c r="H236" i="1"/>
  <c r="G236" i="1"/>
  <c r="G240" i="1"/>
  <c r="H245" i="1"/>
  <c r="G245" i="1"/>
  <c r="G249" i="1"/>
  <c r="H254" i="1"/>
  <c r="G254" i="1"/>
  <c r="G258" i="1"/>
  <c r="H263" i="1"/>
  <c r="G263" i="1"/>
  <c r="G267" i="1"/>
  <c r="H272" i="1"/>
  <c r="G272" i="1"/>
  <c r="H284" i="1"/>
  <c r="G284" i="1"/>
  <c r="H290" i="1"/>
  <c r="G290" i="1"/>
  <c r="H299" i="1"/>
  <c r="G299" i="1"/>
  <c r="H311" i="1"/>
  <c r="G311" i="1"/>
  <c r="H323" i="1"/>
  <c r="G323" i="1"/>
  <c r="H335" i="1"/>
  <c r="G335" i="1"/>
  <c r="H353" i="1"/>
  <c r="G353" i="1"/>
  <c r="G160" i="1"/>
  <c r="G169" i="1"/>
  <c r="G178" i="1"/>
  <c r="G187" i="1"/>
  <c r="G196" i="1"/>
  <c r="G205" i="1"/>
  <c r="G214" i="1"/>
  <c r="G223" i="1"/>
  <c r="G232" i="1"/>
  <c r="G241" i="1"/>
  <c r="G387" i="1"/>
  <c r="H387" i="1"/>
  <c r="G9" i="1"/>
  <c r="G6" i="1"/>
  <c r="G12" i="1"/>
  <c r="G15" i="1"/>
  <c r="G18" i="1"/>
  <c r="G21" i="1"/>
  <c r="G24" i="1"/>
  <c r="G30" i="1"/>
  <c r="G33" i="1"/>
  <c r="G82" i="1"/>
  <c r="H85" i="1"/>
  <c r="G96" i="1"/>
  <c r="H100" i="1"/>
  <c r="H104" i="1"/>
  <c r="G108" i="1"/>
  <c r="H112" i="1"/>
  <c r="H116" i="1"/>
  <c r="G120" i="1"/>
  <c r="H124" i="1"/>
  <c r="H133" i="1"/>
  <c r="H142" i="1"/>
  <c r="H151" i="1"/>
  <c r="H160" i="1"/>
  <c r="H169" i="1"/>
  <c r="H178" i="1"/>
  <c r="H187" i="1"/>
  <c r="H196" i="1"/>
  <c r="H205" i="1"/>
  <c r="H214" i="1"/>
  <c r="H223" i="1"/>
  <c r="H232" i="1"/>
  <c r="H241" i="1"/>
  <c r="H250" i="1"/>
  <c r="H259" i="1"/>
  <c r="H281" i="1"/>
  <c r="G281" i="1"/>
  <c r="H296" i="1"/>
  <c r="G296" i="1"/>
  <c r="H308" i="1"/>
  <c r="G308" i="1"/>
  <c r="H320" i="1"/>
  <c r="G320" i="1"/>
  <c r="H332" i="1"/>
  <c r="G332" i="1"/>
  <c r="H344" i="1"/>
  <c r="G344" i="1"/>
  <c r="H350" i="1"/>
  <c r="G350" i="1"/>
  <c r="G89" i="1"/>
  <c r="H105" i="1"/>
  <c r="G109" i="1"/>
  <c r="G113" i="1"/>
  <c r="H117" i="1"/>
  <c r="G121" i="1"/>
  <c r="H125" i="1"/>
  <c r="G125" i="1"/>
  <c r="G129" i="1"/>
  <c r="H134" i="1"/>
  <c r="G134" i="1"/>
  <c r="G138" i="1"/>
  <c r="H143" i="1"/>
  <c r="G143" i="1"/>
  <c r="H152" i="1"/>
  <c r="G152" i="1"/>
  <c r="G156" i="1"/>
  <c r="H161" i="1"/>
  <c r="G161" i="1"/>
  <c r="G165" i="1"/>
  <c r="H170" i="1"/>
  <c r="G170" i="1"/>
  <c r="G174" i="1"/>
  <c r="H179" i="1"/>
  <c r="G179" i="1"/>
  <c r="G183" i="1"/>
  <c r="H188" i="1"/>
  <c r="G188" i="1"/>
  <c r="H197" i="1"/>
  <c r="G197" i="1"/>
  <c r="G201" i="1"/>
  <c r="H206" i="1"/>
  <c r="G206" i="1"/>
  <c r="G210" i="1"/>
  <c r="H215" i="1"/>
  <c r="G215" i="1"/>
  <c r="G219" i="1"/>
  <c r="H224" i="1"/>
  <c r="G224" i="1"/>
  <c r="G228" i="1"/>
  <c r="H233" i="1"/>
  <c r="G233" i="1"/>
  <c r="G237" i="1"/>
  <c r="H242" i="1"/>
  <c r="G242" i="1"/>
  <c r="G246" i="1"/>
  <c r="H251" i="1"/>
  <c r="G251" i="1"/>
  <c r="G255" i="1"/>
  <c r="H260" i="1"/>
  <c r="G260" i="1"/>
  <c r="G264" i="1"/>
  <c r="H269" i="1"/>
  <c r="G269" i="1"/>
  <c r="H372" i="1"/>
  <c r="G372" i="1"/>
  <c r="G130" i="1"/>
  <c r="G139" i="1"/>
  <c r="G148" i="1"/>
  <c r="G157" i="1"/>
  <c r="G166" i="1"/>
  <c r="G175" i="1"/>
  <c r="G184" i="1"/>
  <c r="G193" i="1"/>
  <c r="G202" i="1"/>
  <c r="G211" i="1"/>
  <c r="G229" i="1"/>
  <c r="G238" i="1"/>
  <c r="G247" i="1"/>
  <c r="H278" i="1"/>
  <c r="G278" i="1"/>
  <c r="H305" i="1"/>
  <c r="G305" i="1"/>
  <c r="H317" i="1"/>
  <c r="G317" i="1"/>
  <c r="H329" i="1"/>
  <c r="G329" i="1"/>
  <c r="H341" i="1"/>
  <c r="G341" i="1"/>
  <c r="H347" i="1"/>
  <c r="G347" i="1"/>
  <c r="G83" i="1"/>
  <c r="H87" i="1"/>
  <c r="G90" i="1"/>
  <c r="G126" i="1"/>
  <c r="H131" i="1"/>
  <c r="G131" i="1"/>
  <c r="H140" i="1"/>
  <c r="G140" i="1"/>
  <c r="G144" i="1"/>
  <c r="H149" i="1"/>
  <c r="G149" i="1"/>
  <c r="G153" i="1"/>
  <c r="H158" i="1"/>
  <c r="G158" i="1"/>
  <c r="G162" i="1"/>
  <c r="H167" i="1"/>
  <c r="G167" i="1"/>
  <c r="G171" i="1"/>
  <c r="H176" i="1"/>
  <c r="G176" i="1"/>
  <c r="G180" i="1"/>
  <c r="H185" i="1"/>
  <c r="G185" i="1"/>
  <c r="G189" i="1"/>
  <c r="H194" i="1"/>
  <c r="G194" i="1"/>
  <c r="G198" i="1"/>
  <c r="H203" i="1"/>
  <c r="G203" i="1"/>
  <c r="G207" i="1"/>
  <c r="H212" i="1"/>
  <c r="G212" i="1"/>
  <c r="G216" i="1"/>
  <c r="H221" i="1"/>
  <c r="G221" i="1"/>
  <c r="G225" i="1"/>
  <c r="H230" i="1"/>
  <c r="G230" i="1"/>
  <c r="G234" i="1"/>
  <c r="H239" i="1"/>
  <c r="G239" i="1"/>
  <c r="G243" i="1"/>
  <c r="G252" i="1"/>
  <c r="H257" i="1"/>
  <c r="G257" i="1"/>
  <c r="G261" i="1"/>
  <c r="H266" i="1"/>
  <c r="G266" i="1"/>
  <c r="G91" i="1"/>
  <c r="H94" i="1"/>
  <c r="H98" i="1"/>
  <c r="G102" i="1"/>
  <c r="H106" i="1"/>
  <c r="H110" i="1"/>
  <c r="G114" i="1"/>
  <c r="H118" i="1"/>
  <c r="H122" i="1"/>
  <c r="G127" i="1"/>
  <c r="G136" i="1"/>
  <c r="G145" i="1"/>
  <c r="G154" i="1"/>
  <c r="G163" i="1"/>
  <c r="G172" i="1"/>
  <c r="G181" i="1"/>
  <c r="G190" i="1"/>
  <c r="G199" i="1"/>
  <c r="G208" i="1"/>
  <c r="G217" i="1"/>
  <c r="G226" i="1"/>
  <c r="G235" i="1"/>
  <c r="G244" i="1"/>
  <c r="H275" i="1"/>
  <c r="G275" i="1"/>
  <c r="H302" i="1"/>
  <c r="G302" i="1"/>
  <c r="H314" i="1"/>
  <c r="G314" i="1"/>
  <c r="H326" i="1"/>
  <c r="G326" i="1"/>
  <c r="H338" i="1"/>
  <c r="G338" i="1"/>
  <c r="H356" i="1"/>
  <c r="G356" i="1"/>
  <c r="H397" i="1"/>
  <c r="G397" i="1"/>
  <c r="H433" i="1"/>
  <c r="G433" i="1"/>
  <c r="H469" i="1"/>
  <c r="G469" i="1"/>
  <c r="H505" i="1"/>
  <c r="G505" i="1"/>
  <c r="H547" i="1"/>
  <c r="G547" i="1"/>
  <c r="H377" i="1"/>
  <c r="G377" i="1"/>
  <c r="H382" i="1"/>
  <c r="G382" i="1"/>
  <c r="H413" i="1"/>
  <c r="G413" i="1"/>
  <c r="H418" i="1"/>
  <c r="G418" i="1"/>
  <c r="H454" i="1"/>
  <c r="G454" i="1"/>
  <c r="H490" i="1"/>
  <c r="G490" i="1"/>
  <c r="H511" i="1"/>
  <c r="G511" i="1"/>
  <c r="H532" i="1"/>
  <c r="G532" i="1"/>
  <c r="G393" i="1"/>
  <c r="H398" i="1"/>
  <c r="G398" i="1"/>
  <c r="H423" i="1"/>
  <c r="G429" i="1"/>
  <c r="H434" i="1"/>
  <c r="H439" i="1"/>
  <c r="G439" i="1"/>
  <c r="H459" i="1"/>
  <c r="H470" i="1"/>
  <c r="H475" i="1"/>
  <c r="G475" i="1"/>
  <c r="H495" i="1"/>
  <c r="H506" i="1"/>
  <c r="H516" i="1"/>
  <c r="H537" i="1"/>
  <c r="H548" i="1"/>
  <c r="H553" i="1"/>
  <c r="G553" i="1"/>
  <c r="H568" i="1"/>
  <c r="G568" i="1"/>
  <c r="G359" i="1"/>
  <c r="G362" i="1"/>
  <c r="G365" i="1"/>
  <c r="H368" i="1"/>
  <c r="G378" i="1"/>
  <c r="H383" i="1"/>
  <c r="G383" i="1"/>
  <c r="H388" i="1"/>
  <c r="G388" i="1"/>
  <c r="H419" i="1"/>
  <c r="H424" i="1"/>
  <c r="G424" i="1"/>
  <c r="H444" i="1"/>
  <c r="H455" i="1"/>
  <c r="H460" i="1"/>
  <c r="G460" i="1"/>
  <c r="H480" i="1"/>
  <c r="H496" i="1"/>
  <c r="G496" i="1"/>
  <c r="H517" i="1"/>
  <c r="G517" i="1"/>
  <c r="H538" i="1"/>
  <c r="G538" i="1"/>
  <c r="H373" i="1"/>
  <c r="G373" i="1"/>
  <c r="H404" i="1"/>
  <c r="G404" i="1"/>
  <c r="H445" i="1"/>
  <c r="G445" i="1"/>
  <c r="H481" i="1"/>
  <c r="G481" i="1"/>
  <c r="H378" i="1"/>
  <c r="H389" i="1"/>
  <c r="G389" i="1"/>
  <c r="H394" i="1"/>
  <c r="G394" i="1"/>
  <c r="H430" i="1"/>
  <c r="G430" i="1"/>
  <c r="H450" i="1"/>
  <c r="H466" i="1"/>
  <c r="G466" i="1"/>
  <c r="H486" i="1"/>
  <c r="H502" i="1"/>
  <c r="G502" i="1"/>
  <c r="H528" i="1"/>
  <c r="H544" i="1"/>
  <c r="G544" i="1"/>
  <c r="H604" i="1"/>
  <c r="G604" i="1"/>
  <c r="H628" i="1"/>
  <c r="G628" i="1"/>
  <c r="H374" i="1"/>
  <c r="G374" i="1"/>
  <c r="H379" i="1"/>
  <c r="G379" i="1"/>
  <c r="H399" i="1"/>
  <c r="G405" i="1"/>
  <c r="H415" i="1"/>
  <c r="G415" i="1"/>
  <c r="H435" i="1"/>
  <c r="G441" i="1"/>
  <c r="H446" i="1"/>
  <c r="H451" i="1"/>
  <c r="G451" i="1"/>
  <c r="H471" i="1"/>
  <c r="H482" i="1"/>
  <c r="H487" i="1"/>
  <c r="G487" i="1"/>
  <c r="H507" i="1"/>
  <c r="H524" i="1"/>
  <c r="H529" i="1"/>
  <c r="G529" i="1"/>
  <c r="H549" i="1"/>
  <c r="H555" i="1"/>
  <c r="G555" i="1"/>
  <c r="H559" i="1"/>
  <c r="H580" i="1"/>
  <c r="G580" i="1"/>
  <c r="H395" i="1"/>
  <c r="G395" i="1"/>
  <c r="H400" i="1"/>
  <c r="G400" i="1"/>
  <c r="H436" i="1"/>
  <c r="G436" i="1"/>
  <c r="H472" i="1"/>
  <c r="G472" i="1"/>
  <c r="H508" i="1"/>
  <c r="G508" i="1"/>
  <c r="H550" i="1"/>
  <c r="G550" i="1"/>
  <c r="H560" i="1"/>
  <c r="G560" i="1"/>
  <c r="H646" i="1"/>
  <c r="G646" i="1"/>
  <c r="H370" i="1"/>
  <c r="G370" i="1"/>
  <c r="H380" i="1"/>
  <c r="G380" i="1"/>
  <c r="H385" i="1"/>
  <c r="G385" i="1"/>
  <c r="H421" i="1"/>
  <c r="G421" i="1"/>
  <c r="H457" i="1"/>
  <c r="G457" i="1"/>
  <c r="H493" i="1"/>
  <c r="G493" i="1"/>
  <c r="H514" i="1"/>
  <c r="G514" i="1"/>
  <c r="H535" i="1"/>
  <c r="G535" i="1"/>
  <c r="H390" i="1"/>
  <c r="G396" i="1"/>
  <c r="H401" i="1"/>
  <c r="G401" i="1"/>
  <c r="H406" i="1"/>
  <c r="G406" i="1"/>
  <c r="H426" i="1"/>
  <c r="G432" i="1"/>
  <c r="H437" i="1"/>
  <c r="H442" i="1"/>
  <c r="G442" i="1"/>
  <c r="H462" i="1"/>
  <c r="H473" i="1"/>
  <c r="H498" i="1"/>
  <c r="H519" i="1"/>
  <c r="H540" i="1"/>
  <c r="H551" i="1"/>
  <c r="H631" i="1"/>
  <c r="G631" i="1"/>
  <c r="H371" i="1"/>
  <c r="G371" i="1"/>
  <c r="H386" i="1"/>
  <c r="G386" i="1"/>
  <c r="H391" i="1"/>
  <c r="G391" i="1"/>
  <c r="H427" i="1"/>
  <c r="G427" i="1"/>
  <c r="H463" i="1"/>
  <c r="G463" i="1"/>
  <c r="H499" i="1"/>
  <c r="G499" i="1"/>
  <c r="H520" i="1"/>
  <c r="G520" i="1"/>
  <c r="H541" i="1"/>
  <c r="G541" i="1"/>
  <c r="H376" i="1"/>
  <c r="G376" i="1"/>
  <c r="H412" i="1"/>
  <c r="G412" i="1"/>
  <c r="G438" i="1"/>
  <c r="H443" i="1"/>
  <c r="H448" i="1"/>
  <c r="G448" i="1"/>
  <c r="H479" i="1"/>
  <c r="H484" i="1"/>
  <c r="G484" i="1"/>
  <c r="H526" i="1"/>
  <c r="G526" i="1"/>
  <c r="H592" i="1"/>
  <c r="G592" i="1"/>
  <c r="H616" i="1"/>
  <c r="G616" i="1"/>
  <c r="G677" i="1"/>
  <c r="G689" i="1"/>
  <c r="G701" i="1"/>
  <c r="G713" i="1"/>
  <c r="G725" i="1"/>
  <c r="G737" i="1"/>
  <c r="G749" i="1"/>
  <c r="G761" i="1"/>
  <c r="G773" i="1"/>
  <c r="G785" i="1"/>
  <c r="G837" i="1"/>
  <c r="H837" i="1"/>
  <c r="H564" i="1"/>
  <c r="G564" i="1"/>
  <c r="H576" i="1"/>
  <c r="G576" i="1"/>
  <c r="H588" i="1"/>
  <c r="G588" i="1"/>
  <c r="H600" i="1"/>
  <c r="G600" i="1"/>
  <c r="H608" i="1"/>
  <c r="H612" i="1"/>
  <c r="G612" i="1"/>
  <c r="H620" i="1"/>
  <c r="H624" i="1"/>
  <c r="G624" i="1"/>
  <c r="H642" i="1"/>
  <c r="H650" i="1"/>
  <c r="H654" i="1"/>
  <c r="H662" i="1"/>
  <c r="H666" i="1"/>
  <c r="G682" i="1"/>
  <c r="G572" i="1"/>
  <c r="G584" i="1"/>
  <c r="G596" i="1"/>
  <c r="G608" i="1"/>
  <c r="G620" i="1"/>
  <c r="G674" i="1"/>
  <c r="G686" i="1"/>
  <c r="G791" i="1"/>
  <c r="H791" i="1"/>
  <c r="G797" i="1"/>
  <c r="H797" i="1"/>
  <c r="G809" i="1"/>
  <c r="H809" i="1"/>
  <c r="G815" i="1"/>
  <c r="H815" i="1"/>
  <c r="H569" i="1"/>
  <c r="H573" i="1"/>
  <c r="G573" i="1"/>
  <c r="H581" i="1"/>
  <c r="H585" i="1"/>
  <c r="G585" i="1"/>
  <c r="H593" i="1"/>
  <c r="H597" i="1"/>
  <c r="G597" i="1"/>
  <c r="H605" i="1"/>
  <c r="H609" i="1"/>
  <c r="G609" i="1"/>
  <c r="H617" i="1"/>
  <c r="H621" i="1"/>
  <c r="G621" i="1"/>
  <c r="H647" i="1"/>
  <c r="H651" i="1"/>
  <c r="H659" i="1"/>
  <c r="H663" i="1"/>
  <c r="H675" i="1"/>
  <c r="H687" i="1"/>
  <c r="H699" i="1"/>
  <c r="H711" i="1"/>
  <c r="H723" i="1"/>
  <c r="H735" i="1"/>
  <c r="H747" i="1"/>
  <c r="H759" i="1"/>
  <c r="H771" i="1"/>
  <c r="G833" i="1"/>
  <c r="H833" i="1"/>
  <c r="G792" i="1"/>
  <c r="H792" i="1"/>
  <c r="G810" i="1"/>
  <c r="H810" i="1"/>
  <c r="G828" i="1"/>
  <c r="H828"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H558" i="1"/>
  <c r="G558" i="1"/>
  <c r="G671" i="1"/>
  <c r="G683" i="1"/>
  <c r="G695" i="1"/>
  <c r="G707" i="1"/>
  <c r="G719" i="1"/>
  <c r="G731" i="1"/>
  <c r="G743" i="1"/>
  <c r="G755" i="1"/>
  <c r="G767" i="1"/>
  <c r="G779" i="1"/>
  <c r="G851" i="1"/>
  <c r="H851" i="1"/>
  <c r="H566" i="1"/>
  <c r="H570" i="1"/>
  <c r="G570" i="1"/>
  <c r="H578" i="1"/>
  <c r="H582" i="1"/>
  <c r="G582" i="1"/>
  <c r="H590" i="1"/>
  <c r="H594" i="1"/>
  <c r="G594" i="1"/>
  <c r="H602" i="1"/>
  <c r="H606" i="1"/>
  <c r="G606" i="1"/>
  <c r="H614" i="1"/>
  <c r="H618" i="1"/>
  <c r="G618" i="1"/>
  <c r="H626" i="1"/>
  <c r="H644" i="1"/>
  <c r="H648" i="1"/>
  <c r="H656" i="1"/>
  <c r="H660" i="1"/>
  <c r="H672" i="1"/>
  <c r="H684" i="1"/>
  <c r="H696" i="1"/>
  <c r="H708" i="1"/>
  <c r="H720" i="1"/>
  <c r="H732" i="1"/>
  <c r="H744" i="1"/>
  <c r="H756" i="1"/>
  <c r="H768" i="1"/>
  <c r="G846" i="1"/>
  <c r="H846" i="1"/>
  <c r="G668" i="1"/>
  <c r="G680" i="1"/>
  <c r="G692" i="1"/>
  <c r="G704" i="1"/>
  <c r="G716" i="1"/>
  <c r="G728" i="1"/>
  <c r="G740" i="1"/>
  <c r="G752" i="1"/>
  <c r="G764" i="1"/>
  <c r="G800" i="1"/>
  <c r="H800" i="1"/>
  <c r="G806" i="1"/>
  <c r="H806" i="1"/>
  <c r="G824" i="1"/>
  <c r="H824" i="1"/>
  <c r="H563" i="1"/>
  <c r="H567" i="1"/>
  <c r="G567" i="1"/>
  <c r="H575" i="1"/>
  <c r="H579" i="1"/>
  <c r="G579" i="1"/>
  <c r="H591" i="1"/>
  <c r="G591" i="1"/>
  <c r="H599" i="1"/>
  <c r="H603" i="1"/>
  <c r="G603" i="1"/>
  <c r="H611" i="1"/>
  <c r="H615" i="1"/>
  <c r="G615" i="1"/>
  <c r="H623" i="1"/>
  <c r="H627" i="1"/>
  <c r="H641" i="1"/>
  <c r="H645" i="1"/>
  <c r="H653" i="1"/>
  <c r="H657" i="1"/>
  <c r="H669" i="1"/>
  <c r="H681" i="1"/>
  <c r="H693" i="1"/>
  <c r="H705" i="1"/>
  <c r="H717" i="1"/>
  <c r="H729" i="1"/>
  <c r="H741" i="1"/>
  <c r="H753" i="1"/>
  <c r="H765" i="1"/>
  <c r="G801" i="1"/>
  <c r="H801" i="1"/>
  <c r="G819" i="1"/>
  <c r="H819" i="1"/>
  <c r="G842" i="1"/>
  <c r="H842" i="1"/>
  <c r="H994" i="1"/>
  <c r="G994" i="1"/>
  <c r="H1003" i="1"/>
  <c r="G1003" i="1"/>
  <c r="H1012" i="1"/>
  <c r="G1012" i="1"/>
  <c r="H967" i="1"/>
  <c r="G967" i="1"/>
  <c r="H979" i="1"/>
  <c r="G979" i="1"/>
  <c r="G789"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1021" i="1"/>
  <c r="G1021" i="1"/>
  <c r="H991" i="1"/>
  <c r="G991" i="1"/>
  <c r="H1000" i="1"/>
  <c r="G1000" i="1"/>
  <c r="H1009" i="1"/>
  <c r="G1009"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86" i="1"/>
  <c r="H964" i="1"/>
  <c r="G964" i="1"/>
  <c r="H976" i="1"/>
  <c r="G976" i="1"/>
  <c r="H1018" i="1"/>
  <c r="G1018" i="1"/>
  <c r="H790" i="1"/>
  <c r="H798" i="1"/>
  <c r="H807" i="1"/>
  <c r="H816" i="1"/>
  <c r="H825" i="1"/>
  <c r="H834" i="1"/>
  <c r="H843" i="1"/>
  <c r="H852" i="1"/>
  <c r="H1032" i="1"/>
  <c r="G1032" i="1"/>
  <c r="H794" i="1"/>
  <c r="H799" i="1"/>
  <c r="G799" i="1"/>
  <c r="H803" i="1"/>
  <c r="H808" i="1"/>
  <c r="G808" i="1"/>
  <c r="H812" i="1"/>
  <c r="H817" i="1"/>
  <c r="G817" i="1"/>
  <c r="H821"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G795" i="1"/>
  <c r="G804" i="1"/>
  <c r="G813" i="1"/>
  <c r="G822" i="1"/>
  <c r="G831" i="1"/>
  <c r="G840" i="1"/>
  <c r="G849" i="1"/>
  <c r="G858" i="1"/>
  <c r="G867" i="1"/>
  <c r="G876" i="1"/>
  <c r="G885" i="1"/>
  <c r="G894" i="1"/>
  <c r="G903" i="1"/>
  <c r="G912" i="1"/>
  <c r="G921" i="1"/>
  <c r="G930" i="1"/>
  <c r="H961" i="1"/>
  <c r="G961" i="1"/>
  <c r="H973" i="1"/>
  <c r="G973" i="1"/>
  <c r="H997" i="1"/>
  <c r="G997" i="1"/>
  <c r="H1006" i="1"/>
  <c r="G1006" i="1"/>
  <c r="H1015" i="1"/>
  <c r="G1015" i="1"/>
  <c r="H982" i="1"/>
  <c r="G982" i="1"/>
  <c r="H988" i="1"/>
  <c r="G988" i="1"/>
  <c r="H1028" i="1"/>
  <c r="G1028" i="1"/>
  <c r="H796" i="1"/>
  <c r="G796" i="1"/>
  <c r="H805" i="1"/>
  <c r="G805" i="1"/>
  <c r="H814" i="1"/>
  <c r="G814" i="1"/>
  <c r="H818" i="1"/>
  <c r="H823" i="1"/>
  <c r="G823" i="1"/>
  <c r="H827" i="1"/>
  <c r="H832" i="1"/>
  <c r="G832" i="1"/>
  <c r="H836" i="1"/>
  <c r="H841" i="1"/>
  <c r="G841" i="1"/>
  <c r="H845" i="1"/>
  <c r="H850" i="1"/>
  <c r="G850" i="1"/>
  <c r="H854" i="1"/>
  <c r="H859" i="1"/>
  <c r="G859" i="1"/>
  <c r="H868" i="1"/>
  <c r="G868" i="1"/>
  <c r="H877" i="1"/>
  <c r="G877" i="1"/>
  <c r="H886" i="1"/>
  <c r="G886" i="1"/>
  <c r="H895" i="1"/>
  <c r="G895" i="1"/>
  <c r="H904" i="1"/>
  <c r="G904" i="1"/>
  <c r="H913" i="1"/>
  <c r="G913" i="1"/>
  <c r="H922" i="1"/>
  <c r="G922" i="1"/>
  <c r="H931" i="1"/>
  <c r="G931" i="1"/>
  <c r="H940" i="1"/>
  <c r="G940" i="1"/>
  <c r="H949" i="1"/>
  <c r="G949" i="1"/>
  <c r="H958" i="1"/>
  <c r="G958" i="1"/>
  <c r="H970" i="1"/>
  <c r="G970" i="1"/>
  <c r="H1071" i="1"/>
  <c r="G1071" i="1"/>
  <c r="G1076" i="1"/>
  <c r="H1076" i="1"/>
  <c r="H1107" i="1"/>
  <c r="G1107" i="1"/>
  <c r="G1112" i="1"/>
  <c r="H1112" i="1"/>
  <c r="H1128" i="1"/>
  <c r="G1128" i="1"/>
  <c r="G1133" i="1"/>
  <c r="H1133" i="1"/>
  <c r="H1170" i="1"/>
  <c r="G1170" i="1"/>
  <c r="G1175" i="1"/>
  <c r="H1175" i="1"/>
  <c r="H1041" i="1"/>
  <c r="G1041" i="1"/>
  <c r="H1051" i="1"/>
  <c r="H1056" i="1"/>
  <c r="G1056" i="1"/>
  <c r="G1061" i="1"/>
  <c r="H1061" i="1"/>
  <c r="H1092" i="1"/>
  <c r="G1092" i="1"/>
  <c r="G1097" i="1"/>
  <c r="H1097" i="1"/>
  <c r="H1149" i="1"/>
  <c r="G1149" i="1"/>
  <c r="H1155" i="1"/>
  <c r="G1155" i="1"/>
  <c r="G1160" i="1"/>
  <c r="H1160" i="1"/>
  <c r="G1066" i="1"/>
  <c r="H1077" i="1"/>
  <c r="G1077" i="1"/>
  <c r="G1082" i="1"/>
  <c r="H1082" i="1"/>
  <c r="H1108" i="1"/>
  <c r="H1113" i="1"/>
  <c r="G1113" i="1"/>
  <c r="G1118" i="1"/>
  <c r="H1118" i="1"/>
  <c r="H1134" i="1"/>
  <c r="G1134" i="1"/>
  <c r="G1139" i="1"/>
  <c r="H1139" i="1"/>
  <c r="H1176" i="1"/>
  <c r="G1176" i="1"/>
  <c r="G1181" i="1"/>
  <c r="H1181" i="1"/>
  <c r="G1037" i="1"/>
  <c r="H1037" i="1"/>
  <c r="G1051" i="1"/>
  <c r="H1057" i="1"/>
  <c r="H1062" i="1"/>
  <c r="G1062" i="1"/>
  <c r="G1067" i="1"/>
  <c r="H1067" i="1"/>
  <c r="G1087" i="1"/>
  <c r="H1093" i="1"/>
  <c r="H1098" i="1"/>
  <c r="G1098" i="1"/>
  <c r="G1103" i="1"/>
  <c r="H1103" i="1"/>
  <c r="H1161" i="1"/>
  <c r="G1161" i="1"/>
  <c r="G1166" i="1"/>
  <c r="H1166" i="1"/>
  <c r="H1047" i="1"/>
  <c r="G1047" i="1"/>
  <c r="G1052" i="1"/>
  <c r="H1052" i="1"/>
  <c r="H1083" i="1"/>
  <c r="G1083" i="1"/>
  <c r="G1088" i="1"/>
  <c r="H1088" i="1"/>
  <c r="H1119" i="1"/>
  <c r="G1119" i="1"/>
  <c r="H1140" i="1"/>
  <c r="G1140" i="1"/>
  <c r="G1145" i="1"/>
  <c r="H1145" i="1"/>
  <c r="H1182" i="1"/>
  <c r="G1182" i="1"/>
  <c r="G1025" i="1"/>
  <c r="H1029" i="1"/>
  <c r="G1029" i="1"/>
  <c r="G1033" i="1"/>
  <c r="H1038" i="1"/>
  <c r="G1038" i="1"/>
  <c r="G1042" i="1"/>
  <c r="G1057" i="1"/>
  <c r="H1068" i="1"/>
  <c r="G1068" i="1"/>
  <c r="G1073" i="1"/>
  <c r="H1073" i="1"/>
  <c r="H1104" i="1"/>
  <c r="G1104" i="1"/>
  <c r="G1109" i="1"/>
  <c r="H1109" i="1"/>
  <c r="H1125" i="1"/>
  <c r="G1125" i="1"/>
  <c r="G1130" i="1"/>
  <c r="H1130" i="1"/>
  <c r="H1167" i="1"/>
  <c r="G1167" i="1"/>
  <c r="G1172" i="1"/>
  <c r="H1172" i="1"/>
  <c r="H1048" i="1"/>
  <c r="H1053" i="1"/>
  <c r="G1053" i="1"/>
  <c r="G1058" i="1"/>
  <c r="H1058" i="1"/>
  <c r="G1078" i="1"/>
  <c r="H1084" i="1"/>
  <c r="H1089" i="1"/>
  <c r="G1089" i="1"/>
  <c r="G1094" i="1"/>
  <c r="H1094" i="1"/>
  <c r="H1146" i="1"/>
  <c r="G1146" i="1"/>
  <c r="G1151" i="1"/>
  <c r="H1151" i="1"/>
  <c r="G1157" i="1"/>
  <c r="H1157" i="1"/>
  <c r="H1026" i="1"/>
  <c r="G1026" i="1"/>
  <c r="G1034" i="1"/>
  <c r="H1034" i="1"/>
  <c r="G1043" i="1"/>
  <c r="H1043" i="1"/>
  <c r="H1074" i="1"/>
  <c r="G1074" i="1"/>
  <c r="G1079" i="1"/>
  <c r="H1079" i="1"/>
  <c r="H1110" i="1"/>
  <c r="G1110" i="1"/>
  <c r="G1115" i="1"/>
  <c r="H1115" i="1"/>
  <c r="H1131" i="1"/>
  <c r="G1131" i="1"/>
  <c r="G1136" i="1"/>
  <c r="H1136" i="1"/>
  <c r="H1173" i="1"/>
  <c r="G1173" i="1"/>
  <c r="G1178" i="1"/>
  <c r="H1178" i="1"/>
  <c r="H1059" i="1"/>
  <c r="G1059" i="1"/>
  <c r="G1064" i="1"/>
  <c r="H1064" i="1"/>
  <c r="H1090" i="1"/>
  <c r="H1095" i="1"/>
  <c r="G1095" i="1"/>
  <c r="G1100" i="1"/>
  <c r="H1100" i="1"/>
  <c r="H1158" i="1"/>
  <c r="G1158" i="1"/>
  <c r="G1163" i="1"/>
  <c r="H1163" i="1"/>
  <c r="G1184" i="1"/>
  <c r="H1184" i="1"/>
  <c r="H1023" i="1"/>
  <c r="G1023" i="1"/>
  <c r="G1030" i="1"/>
  <c r="H1035" i="1"/>
  <c r="G1035" i="1"/>
  <c r="G1039" i="1"/>
  <c r="H1044" i="1"/>
  <c r="G1044" i="1"/>
  <c r="G1049" i="1"/>
  <c r="H1049" i="1"/>
  <c r="G1069" i="1"/>
  <c r="H1080" i="1"/>
  <c r="G1080" i="1"/>
  <c r="G1085" i="1"/>
  <c r="H1085" i="1"/>
  <c r="H1116" i="1"/>
  <c r="G1116" i="1"/>
  <c r="G1121" i="1"/>
  <c r="H1121" i="1"/>
  <c r="H1137" i="1"/>
  <c r="G1137" i="1"/>
  <c r="G1142" i="1"/>
  <c r="H1142" i="1"/>
  <c r="H1179" i="1"/>
  <c r="G1179" i="1"/>
  <c r="G1054" i="1"/>
  <c r="H1060" i="1"/>
  <c r="G1070" i="1"/>
  <c r="H1070" i="1"/>
  <c r="H1096" i="1"/>
  <c r="H1101" i="1"/>
  <c r="G1101" i="1"/>
  <c r="G1106" i="1"/>
  <c r="H1106" i="1"/>
  <c r="G1127" i="1"/>
  <c r="H1127" i="1"/>
  <c r="H1164" i="1"/>
  <c r="G1164" i="1"/>
  <c r="G1169" i="1"/>
  <c r="H1169" i="1"/>
  <c r="G1031" i="1"/>
  <c r="H1031" i="1"/>
  <c r="G1040" i="1"/>
  <c r="H1040" i="1"/>
  <c r="H1045" i="1"/>
  <c r="H1050" i="1"/>
  <c r="G1050" i="1"/>
  <c r="G1055" i="1"/>
  <c r="H1055" i="1"/>
  <c r="H1081" i="1"/>
  <c r="H1086" i="1"/>
  <c r="G1086" i="1"/>
  <c r="G1091" i="1"/>
  <c r="H1091" i="1"/>
  <c r="H1122" i="1"/>
  <c r="G1122" i="1"/>
  <c r="H1143" i="1"/>
  <c r="G1143" i="1"/>
  <c r="G1148" i="1"/>
  <c r="H1148" i="1"/>
  <c r="G1154" i="1"/>
  <c r="H1154" i="1"/>
  <c r="H1187" i="1"/>
  <c r="H1190" i="1"/>
  <c r="H1193" i="1"/>
  <c r="H1196" i="1"/>
  <c r="H1199" i="1"/>
  <c r="H1202" i="1"/>
  <c r="H1205" i="1"/>
  <c r="H1208" i="1"/>
  <c r="H1211" i="1"/>
  <c r="H1217" i="1"/>
  <c r="H1220" i="1"/>
  <c r="H1223" i="1"/>
  <c r="H1227" i="1"/>
  <c r="H1235" i="1"/>
  <c r="G1235" i="1"/>
  <c r="H1244" i="1"/>
  <c r="H1253" i="1"/>
  <c r="H1262" i="1"/>
  <c r="H1271" i="1"/>
  <c r="H1280" i="1"/>
  <c r="H1289" i="1"/>
  <c r="H1298" i="1"/>
  <c r="H1307" i="1"/>
  <c r="H1316" i="1"/>
  <c r="H1325" i="1"/>
  <c r="H1334" i="1"/>
  <c r="H1343" i="1"/>
  <c r="H1352" i="1"/>
  <c r="H1361" i="1"/>
  <c r="H1370" i="1"/>
  <c r="H1379" i="1"/>
  <c r="H1388" i="1"/>
  <c r="H1397" i="1"/>
  <c r="J1448" i="1"/>
  <c r="G1448" i="1"/>
  <c r="I1448" i="1" s="1"/>
  <c r="H1448" i="1"/>
  <c r="H21" i="9"/>
  <c r="G21" i="9"/>
  <c r="F152" i="4"/>
  <c r="H1411" i="1"/>
  <c r="G1411" i="1"/>
  <c r="G1231" i="1"/>
  <c r="H1236" i="1"/>
  <c r="G1236" i="1"/>
  <c r="G1240" i="1"/>
  <c r="H1245" i="1"/>
  <c r="G1245" i="1"/>
  <c r="G1249" i="1"/>
  <c r="H1254" i="1"/>
  <c r="G1254"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371" i="1"/>
  <c r="G1371" i="1"/>
  <c r="H1380" i="1"/>
  <c r="G1380" i="1"/>
  <c r="H1389" i="1"/>
  <c r="G1389" i="1"/>
  <c r="H1398" i="1"/>
  <c r="G1398" i="1"/>
  <c r="E528" i="4"/>
  <c r="E635" i="4" s="1"/>
  <c r="D629" i="1" s="1"/>
  <c r="G1185" i="1"/>
  <c r="G1188" i="1"/>
  <c r="G1191" i="1"/>
  <c r="G1194" i="1"/>
  <c r="G1197" i="1"/>
  <c r="G1200" i="1"/>
  <c r="G1203" i="1"/>
  <c r="G1206" i="1"/>
  <c r="G1209" i="1"/>
  <c r="G1212" i="1"/>
  <c r="G1218" i="1"/>
  <c r="G1221" i="1"/>
  <c r="G1224" i="1"/>
  <c r="G1430" i="1"/>
  <c r="E6" i="4"/>
  <c r="H1232" i="1"/>
  <c r="G1232" i="1"/>
  <c r="H1241" i="1"/>
  <c r="G1241" i="1"/>
  <c r="G1417" i="1"/>
  <c r="H1427" i="1"/>
  <c r="G1427" i="1"/>
  <c r="H1441" i="1"/>
  <c r="I1441" i="1" s="1"/>
  <c r="I1449" i="1"/>
  <c r="G1228" i="1"/>
  <c r="H1413" i="1"/>
  <c r="G1413" i="1"/>
  <c r="H1437" i="1"/>
  <c r="G1437" i="1"/>
  <c r="H1445" i="1"/>
  <c r="G1445" i="1"/>
  <c r="H1233" i="1"/>
  <c r="G1233"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229" i="1"/>
  <c r="G1229" i="1"/>
  <c r="H1414" i="1"/>
  <c r="G1414" i="1"/>
  <c r="J1441" i="1"/>
  <c r="G1446" i="1"/>
  <c r="J1446" i="1"/>
  <c r="H1446" i="1"/>
  <c r="H1238" i="1"/>
  <c r="G1238" i="1"/>
  <c r="H1247" i="1"/>
  <c r="H1256" i="1"/>
  <c r="H1265" i="1"/>
  <c r="H1274" i="1"/>
  <c r="H1283" i="1"/>
  <c r="H1292" i="1"/>
  <c r="H1301" i="1"/>
  <c r="H1310" i="1"/>
  <c r="H1319" i="1"/>
  <c r="H1328" i="1"/>
  <c r="H1337" i="1"/>
  <c r="H1346" i="1"/>
  <c r="H1355" i="1"/>
  <c r="H1364" i="1"/>
  <c r="H1373" i="1"/>
  <c r="H1382" i="1"/>
  <c r="H1391" i="1"/>
  <c r="H1400" i="1"/>
  <c r="H1423" i="1"/>
  <c r="G1234" i="1"/>
  <c r="H1239" i="1"/>
  <c r="G1239" i="1"/>
  <c r="H1248" i="1"/>
  <c r="G1248" i="1"/>
  <c r="H1257" i="1"/>
  <c r="G1257" i="1"/>
  <c r="H1266" i="1"/>
  <c r="G1266" i="1"/>
  <c r="H1275" i="1"/>
  <c r="G1275" i="1"/>
  <c r="H1284" i="1"/>
  <c r="G1284" i="1"/>
  <c r="H1293" i="1"/>
  <c r="G1293" i="1"/>
  <c r="H1302" i="1"/>
  <c r="G1302" i="1"/>
  <c r="H1311" i="1"/>
  <c r="G1311" i="1"/>
  <c r="H1320" i="1"/>
  <c r="G1320" i="1"/>
  <c r="H1338" i="1"/>
  <c r="G1338" i="1"/>
  <c r="H1347" i="1"/>
  <c r="G1347" i="1"/>
  <c r="H1356" i="1"/>
  <c r="G1356" i="1"/>
  <c r="H1365" i="1"/>
  <c r="G1365" i="1"/>
  <c r="H1374" i="1"/>
  <c r="G1374" i="1"/>
  <c r="H1392" i="1"/>
  <c r="G1392" i="1"/>
  <c r="H1401" i="1"/>
  <c r="G1401" i="1"/>
  <c r="H1424" i="1"/>
  <c r="G1424" i="1"/>
  <c r="F644" i="4"/>
  <c r="G1226" i="1"/>
  <c r="G1230" i="1"/>
  <c r="D139" i="4"/>
  <c r="F299" i="4"/>
  <c r="D298" i="4"/>
  <c r="F581" i="4"/>
  <c r="D580" i="4"/>
  <c r="G1244" i="1"/>
  <c r="G1247" i="1"/>
  <c r="G1250" i="1"/>
  <c r="G1253" i="1"/>
  <c r="G1256" i="1"/>
  <c r="G1259" i="1"/>
  <c r="G1262" i="1"/>
  <c r="G1265" i="1"/>
  <c r="G1268" i="1"/>
  <c r="G1271" i="1"/>
  <c r="G1274" i="1"/>
  <c r="G1277" i="1"/>
  <c r="G1280" i="1"/>
  <c r="G1283" i="1"/>
  <c r="F83" i="4"/>
  <c r="F153" i="4"/>
  <c r="F163" i="4"/>
  <c r="D224" i="4"/>
  <c r="E299" i="4"/>
  <c r="H1407" i="1"/>
  <c r="J1447" i="1"/>
  <c r="F45" i="4"/>
  <c r="E224" i="4"/>
  <c r="D220" i="1" s="1"/>
  <c r="F264" i="4"/>
  <c r="F397" i="4"/>
  <c r="F490" i="4"/>
  <c r="D484" i="4"/>
  <c r="J1450" i="1"/>
  <c r="D459" i="4"/>
  <c r="D420" i="4" s="1"/>
  <c r="G308" i="9"/>
  <c r="F177" i="5"/>
  <c r="D176" i="5"/>
  <c r="D196" i="4"/>
  <c r="D252" i="4"/>
  <c r="F268" i="4"/>
  <c r="F352" i="4"/>
  <c r="D351" i="4"/>
  <c r="F391" i="4"/>
  <c r="F416" i="4"/>
  <c r="F8" i="5"/>
  <c r="D7" i="5"/>
  <c r="H308" i="9"/>
  <c r="E176" i="5"/>
  <c r="G1421" i="1"/>
  <c r="G1434" i="1"/>
  <c r="G1440" i="1"/>
  <c r="I1440" i="1" s="1"/>
  <c r="G1442" i="1"/>
  <c r="G1444" i="1"/>
  <c r="I1444" i="1" s="1"/>
  <c r="E351" i="4"/>
  <c r="D593" i="4"/>
  <c r="D643" i="4"/>
  <c r="E7" i="5"/>
  <c r="E68" i="5"/>
  <c r="H1425" i="1"/>
  <c r="G1431" i="1"/>
  <c r="H1440" i="1"/>
  <c r="H1442" i="1"/>
  <c r="H1444" i="1"/>
  <c r="G1451" i="1"/>
  <c r="I1451" i="1" s="1"/>
  <c r="D7" i="4"/>
  <c r="F603" i="4"/>
  <c r="G143" i="9"/>
  <c r="E143" i="9" s="1"/>
  <c r="B143" i="9" s="1"/>
  <c r="D363" i="4"/>
  <c r="D515" i="4"/>
  <c r="F516" i="4"/>
  <c r="E593" i="4"/>
  <c r="D587" i="1" s="1"/>
  <c r="E644" i="4"/>
  <c r="D638" i="1" s="1"/>
  <c r="G638" i="1" s="1"/>
  <c r="E363" i="4"/>
  <c r="D358" i="1" s="1"/>
  <c r="H1416" i="1"/>
  <c r="G1422" i="1"/>
  <c r="F8" i="4"/>
  <c r="F364" i="4"/>
  <c r="F12" i="5"/>
  <c r="E141" i="6"/>
  <c r="D529" i="4"/>
  <c r="D206" i="5"/>
  <c r="E38" i="7"/>
  <c r="G1570" i="1"/>
  <c r="H1570" i="1"/>
  <c r="G176" i="9"/>
  <c r="E176" i="9" s="1"/>
  <c r="B176" i="9" s="1"/>
  <c r="G280" i="9"/>
  <c r="E280" i="9" s="1"/>
  <c r="B280" i="9" s="1"/>
  <c r="E290" i="9"/>
  <c r="B290" i="9" s="1"/>
  <c r="G1470" i="1"/>
  <c r="H1470" i="1"/>
  <c r="H1519" i="1"/>
  <c r="G1519" i="1"/>
  <c r="G1576" i="1"/>
  <c r="H1576" i="1"/>
  <c r="E107" i="9"/>
  <c r="B107" i="9" s="1"/>
  <c r="G191" i="9"/>
  <c r="E191" i="9" s="1"/>
  <c r="B191" i="9" s="1"/>
  <c r="E12" i="5"/>
  <c r="D990" i="1" s="1"/>
  <c r="H990" i="1" s="1"/>
  <c r="F135" i="5"/>
  <c r="D35" i="6"/>
  <c r="D141" i="6" s="1"/>
  <c r="D49" i="8"/>
  <c r="C1524" i="1" s="1"/>
  <c r="G164" i="9"/>
  <c r="E164" i="9" s="1"/>
  <c r="B164" i="9" s="1"/>
  <c r="G170" i="9"/>
  <c r="E170" i="9" s="1"/>
  <c r="B170" i="9" s="1"/>
  <c r="F88" i="5"/>
  <c r="D146" i="5"/>
  <c r="H1475" i="1"/>
  <c r="G1475" i="1"/>
  <c r="G1525" i="1"/>
  <c r="H1525" i="1"/>
  <c r="B118" i="9"/>
  <c r="G185" i="9"/>
  <c r="E185" i="9" s="1"/>
  <c r="B185" i="9" s="1"/>
  <c r="F119" i="5"/>
  <c r="E146" i="5"/>
  <c r="D1124" i="1" s="1"/>
  <c r="F180" i="5"/>
  <c r="F190" i="5"/>
  <c r="D89" i="6"/>
  <c r="E114" i="6"/>
  <c r="F114" i="6" s="1"/>
  <c r="G1530" i="1"/>
  <c r="H1530" i="1"/>
  <c r="E113" i="9"/>
  <c r="B113" i="9" s="1"/>
  <c r="H290" i="9"/>
  <c r="D22" i="7"/>
  <c r="D5" i="7" s="1"/>
  <c r="D6" i="8"/>
  <c r="H1535" i="1"/>
  <c r="G1535" i="1"/>
  <c r="D567" i="4"/>
  <c r="D238" i="5"/>
  <c r="E22" i="7"/>
  <c r="E5" i="7" s="1"/>
  <c r="H1483" i="1"/>
  <c r="G1483" i="1"/>
  <c r="G1540" i="1"/>
  <c r="H1540" i="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130" i="9"/>
  <c r="B130" i="9" s="1"/>
  <c r="B148" i="9"/>
  <c r="E154" i="9"/>
  <c r="B154" i="9" s="1"/>
  <c r="G166" i="9"/>
  <c r="B218" i="9"/>
  <c r="B248" i="9"/>
  <c r="B254" i="9"/>
  <c r="G1454" i="1"/>
  <c r="H1454" i="1"/>
  <c r="G1493" i="1"/>
  <c r="H1493" i="1"/>
  <c r="G1545" i="1"/>
  <c r="H1545" i="1"/>
  <c r="G173" i="9"/>
  <c r="E173" i="9" s="1"/>
  <c r="B173" i="9" s="1"/>
  <c r="D24" i="8"/>
  <c r="C1499" i="1" s="1"/>
  <c r="G1550" i="1"/>
  <c r="H1550" i="1"/>
  <c r="B142" i="9"/>
  <c r="G161" i="9"/>
  <c r="E161" i="9" s="1"/>
  <c r="B161" i="9" s="1"/>
  <c r="G188" i="9"/>
  <c r="E188" i="9" s="1"/>
  <c r="B188" i="9" s="1"/>
  <c r="G1461" i="1"/>
  <c r="H1461" i="1"/>
  <c r="G1501" i="1"/>
  <c r="H1501" i="1"/>
  <c r="H1555" i="1"/>
  <c r="G1555" i="1"/>
  <c r="G167" i="9"/>
  <c r="E167" i="9" s="1"/>
  <c r="B167" i="9" s="1"/>
  <c r="D87" i="5"/>
  <c r="F149" i="5"/>
  <c r="F5" i="6"/>
  <c r="H1511" i="1"/>
  <c r="G1511" i="1"/>
  <c r="G1560" i="1"/>
  <c r="H1560" i="1"/>
  <c r="G182" i="9"/>
  <c r="E182" i="9" s="1"/>
  <c r="B182" i="9" s="1"/>
  <c r="B242" i="9"/>
  <c r="D38" i="7"/>
  <c r="G1565" i="1"/>
  <c r="H1565" i="1"/>
  <c r="E137" i="9"/>
  <c r="B137" i="9" s="1"/>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H1578" i="1"/>
  <c r="H1574" i="1"/>
  <c r="H1566" i="1"/>
  <c r="H1562" i="1"/>
  <c r="H1558" i="1"/>
  <c r="H1554" i="1"/>
  <c r="H1546" i="1"/>
  <c r="H1542" i="1"/>
  <c r="H1538" i="1"/>
  <c r="H1534" i="1"/>
  <c r="H1526" i="1"/>
  <c r="H1522" i="1"/>
  <c r="H1514" i="1"/>
  <c r="H1510" i="1"/>
  <c r="H1506" i="1"/>
  <c r="H1502" i="1"/>
  <c r="H1498" i="1"/>
  <c r="H1494" i="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I1472" i="1" s="1"/>
  <c r="J1467" i="1"/>
  <c r="J1465" i="1"/>
  <c r="J1463" i="1"/>
  <c r="H1459" i="1"/>
  <c r="I1459" i="1" s="1"/>
  <c r="H1457" i="1"/>
  <c r="I1457" i="1" s="1"/>
  <c r="H1455" i="1"/>
  <c r="I1455" i="1" s="1"/>
  <c r="J1452" i="1"/>
  <c r="H1478" i="1"/>
  <c r="I1478" i="1" s="1"/>
  <c r="H1476" i="1"/>
  <c r="I1476" i="1" s="1"/>
  <c r="H1467" i="1"/>
  <c r="I1467" i="1" s="1"/>
  <c r="H1465" i="1"/>
  <c r="I1465" i="1" s="1"/>
  <c r="H1463" i="1"/>
  <c r="I1463" i="1" s="1"/>
  <c r="H1452" i="1"/>
  <c r="I1452" i="1" s="1"/>
  <c r="J1460" i="1"/>
  <c r="J1458" i="1"/>
  <c r="J1456" i="1"/>
  <c r="D1214" i="1" l="1"/>
  <c r="I23" i="3"/>
  <c r="G316" i="9"/>
  <c r="E316" i="9" s="1"/>
  <c r="H29" i="3"/>
  <c r="C1436" i="1"/>
  <c r="F141" i="6"/>
  <c r="C1435" i="1"/>
  <c r="H28" i="3"/>
  <c r="I29" i="3"/>
  <c r="D1436" i="1"/>
  <c r="F420" i="4"/>
  <c r="C414" i="1"/>
  <c r="F87" i="5"/>
  <c r="C1065" i="1"/>
  <c r="E166" i="9"/>
  <c r="B166" i="9" s="1"/>
  <c r="G311" i="9"/>
  <c r="E311" i="9" s="1"/>
  <c r="B311" i="9" s="1"/>
  <c r="F206" i="5"/>
  <c r="C1183" i="1"/>
  <c r="F515" i="4"/>
  <c r="C509" i="1"/>
  <c r="F196" i="4"/>
  <c r="C192" i="1"/>
  <c r="D528" i="4"/>
  <c r="D635" i="4" s="1"/>
  <c r="F529" i="4"/>
  <c r="C523" i="1"/>
  <c r="F363" i="4"/>
  <c r="C358" i="1"/>
  <c r="F176" i="5"/>
  <c r="H22" i="3"/>
  <c r="C1153" i="1"/>
  <c r="F580" i="4"/>
  <c r="C574" i="1"/>
  <c r="E412" i="4"/>
  <c r="I16" i="3"/>
  <c r="D2" i="1"/>
  <c r="D151" i="4"/>
  <c r="B192" i="9"/>
  <c r="D1435" i="1"/>
  <c r="I28" i="3"/>
  <c r="E175" i="5"/>
  <c r="D1152" i="1" s="1"/>
  <c r="I22" i="3"/>
  <c r="D1153" i="1"/>
  <c r="G1524" i="1"/>
  <c r="H1524" i="1"/>
  <c r="I21" i="3"/>
  <c r="D1046" i="1"/>
  <c r="E308" i="9"/>
  <c r="B308" i="9" s="1"/>
  <c r="C293" i="1"/>
  <c r="E21" i="9"/>
  <c r="F7" i="5"/>
  <c r="H20" i="3"/>
  <c r="C985" i="1"/>
  <c r="F7" i="4"/>
  <c r="D6" i="4"/>
  <c r="C3" i="1"/>
  <c r="F643" i="4"/>
  <c r="C637" i="1"/>
  <c r="E298" i="4"/>
  <c r="D294" i="1"/>
  <c r="F139" i="4"/>
  <c r="C135" i="1"/>
  <c r="I27" i="3"/>
  <c r="D1408" i="1"/>
  <c r="F593" i="4"/>
  <c r="C587" i="1"/>
  <c r="F224" i="4"/>
  <c r="C220" i="1"/>
  <c r="F35" i="6"/>
  <c r="H25" i="3"/>
  <c r="C1329" i="1"/>
  <c r="E6" i="5"/>
  <c r="I20" i="3"/>
  <c r="D985" i="1"/>
  <c r="F459" i="4"/>
  <c r="C453" i="1"/>
  <c r="E636" i="4"/>
  <c r="D630" i="1" s="1"/>
  <c r="D522" i="1"/>
  <c r="C1481" i="1"/>
  <c r="D42" i="8"/>
  <c r="F89" i="6"/>
  <c r="C1383" i="1"/>
  <c r="E350" i="4"/>
  <c r="D346" i="1"/>
  <c r="D1453" i="1"/>
  <c r="I30" i="3"/>
  <c r="C1453" i="1"/>
  <c r="H30" i="3"/>
  <c r="F351" i="4"/>
  <c r="D350" i="4"/>
  <c r="C346" i="1"/>
  <c r="F484" i="4"/>
  <c r="C478" i="1"/>
  <c r="G318" i="9"/>
  <c r="E318" i="9" s="1"/>
  <c r="F238" i="5"/>
  <c r="D237" i="5"/>
  <c r="C1215" i="1"/>
  <c r="D68" i="5"/>
  <c r="I1442" i="1"/>
  <c r="I1446" i="1"/>
  <c r="G990" i="1"/>
  <c r="F567" i="4"/>
  <c r="C561" i="1"/>
  <c r="F146" i="5"/>
  <c r="C1124" i="1"/>
  <c r="D43" i="8"/>
  <c r="E151" i="4"/>
  <c r="C1469" i="1"/>
  <c r="H31" i="3"/>
  <c r="H1499" i="1"/>
  <c r="G1499" i="1"/>
  <c r="F213" i="9"/>
  <c r="B213" i="9" s="1"/>
  <c r="D1469" i="1"/>
  <c r="I31" i="3"/>
  <c r="F252" i="4"/>
  <c r="C248" i="1"/>
  <c r="H638" i="1"/>
  <c r="F635" i="4" l="1"/>
  <c r="C629" i="1"/>
  <c r="G414" i="1"/>
  <c r="H414" i="1"/>
  <c r="H587" i="1"/>
  <c r="G587" i="1"/>
  <c r="E639" i="4"/>
  <c r="D407" i="1"/>
  <c r="H192" i="1"/>
  <c r="G192" i="1"/>
  <c r="G1481" i="1"/>
  <c r="H1481" i="1"/>
  <c r="H985" i="1"/>
  <c r="G985" i="1"/>
  <c r="H574" i="1"/>
  <c r="G574" i="1"/>
  <c r="D408" i="4"/>
  <c r="F350" i="4"/>
  <c r="C345" i="1"/>
  <c r="G1453" i="1"/>
  <c r="H1453" i="1"/>
  <c r="G453" i="1"/>
  <c r="H453" i="1"/>
  <c r="H1408" i="1"/>
  <c r="G1408" i="1"/>
  <c r="H509" i="1"/>
  <c r="G509" i="1"/>
  <c r="F68" i="5"/>
  <c r="H21" i="3"/>
  <c r="C1046" i="1"/>
  <c r="D6" i="5"/>
  <c r="H1153" i="1"/>
  <c r="G1153" i="1"/>
  <c r="D412" i="4"/>
  <c r="F6" i="4"/>
  <c r="H16" i="3"/>
  <c r="C2" i="1"/>
  <c r="H1183" i="1"/>
  <c r="G1183" i="1"/>
  <c r="H135" i="1"/>
  <c r="G135" i="1"/>
  <c r="G1469" i="1"/>
  <c r="H1469" i="1"/>
  <c r="F237" i="5"/>
  <c r="H23" i="3"/>
  <c r="C1214" i="1"/>
  <c r="B21" i="9"/>
  <c r="D175" i="5"/>
  <c r="H1215" i="1"/>
  <c r="G1215" i="1"/>
  <c r="H278" i="9"/>
  <c r="D984" i="1"/>
  <c r="G293" i="1"/>
  <c r="H1435" i="1"/>
  <c r="G1435" i="1"/>
  <c r="E317" i="9"/>
  <c r="B318" i="9"/>
  <c r="H1383" i="1"/>
  <c r="G1383" i="1"/>
  <c r="H1329" i="1"/>
  <c r="G1329" i="1"/>
  <c r="H9" i="3"/>
  <c r="E407" i="4"/>
  <c r="D402" i="1" s="1"/>
  <c r="D293" i="1"/>
  <c r="H293" i="1" s="1"/>
  <c r="F298" i="4"/>
  <c r="G358" i="1"/>
  <c r="H358" i="1"/>
  <c r="H294" i="1"/>
  <c r="G294" i="1"/>
  <c r="G1124" i="1"/>
  <c r="H1124" i="1"/>
  <c r="H478" i="1"/>
  <c r="G478" i="1"/>
  <c r="H637" i="1"/>
  <c r="G637" i="1"/>
  <c r="D407" i="4"/>
  <c r="D289" i="4"/>
  <c r="F151" i="4"/>
  <c r="H17" i="3"/>
  <c r="C147" i="1"/>
  <c r="H1065" i="1"/>
  <c r="G1065" i="1"/>
  <c r="G1436" i="1"/>
  <c r="H1436" i="1"/>
  <c r="D636" i="4"/>
  <c r="F528" i="4"/>
  <c r="C522" i="1"/>
  <c r="I17" i="3"/>
  <c r="E289" i="4"/>
  <c r="D147" i="1"/>
  <c r="E408" i="4"/>
  <c r="D403" i="1" s="1"/>
  <c r="D345" i="1"/>
  <c r="C1518" i="1"/>
  <c r="I35" i="3"/>
  <c r="H248" i="1"/>
  <c r="G248" i="1"/>
  <c r="C1517" i="1"/>
  <c r="K1451" i="9"/>
  <c r="G314" i="9"/>
  <c r="E314" i="9" s="1"/>
  <c r="B314" i="9" s="1"/>
  <c r="I34" i="3"/>
  <c r="H19" i="9"/>
  <c r="E19" i="9" s="1"/>
  <c r="B19" i="9" s="1"/>
  <c r="H523" i="1"/>
  <c r="G523" i="1"/>
  <c r="H561" i="1"/>
  <c r="G561" i="1"/>
  <c r="G346" i="1"/>
  <c r="H346" i="1"/>
  <c r="G313" i="9"/>
  <c r="E313" i="9" s="1"/>
  <c r="G220" i="1"/>
  <c r="H220" i="1"/>
  <c r="H3" i="1"/>
  <c r="G3" i="1"/>
  <c r="B316" i="9"/>
  <c r="E315" i="9"/>
  <c r="I10" i="3" s="1"/>
  <c r="F407" i="4" l="1"/>
  <c r="C402" i="1"/>
  <c r="G522" i="1"/>
  <c r="H522" i="1"/>
  <c r="K3" i="9"/>
  <c r="I9" i="3"/>
  <c r="G285" i="9"/>
  <c r="E285" i="9" s="1"/>
  <c r="B285" i="9" s="1"/>
  <c r="G278" i="9"/>
  <c r="E278" i="9" s="1"/>
  <c r="F6" i="5"/>
  <c r="C984" i="1"/>
  <c r="H345" i="1"/>
  <c r="G345" i="1"/>
  <c r="G1046" i="1"/>
  <c r="H1046" i="1"/>
  <c r="F408" i="4"/>
  <c r="C403" i="1"/>
  <c r="D633" i="1"/>
  <c r="B313" i="9"/>
  <c r="E312" i="9"/>
  <c r="F175" i="5"/>
  <c r="C1152" i="1"/>
  <c r="F289" i="4"/>
  <c r="D413" i="4"/>
  <c r="D291" i="4"/>
  <c r="C285" i="1"/>
  <c r="F636" i="4"/>
  <c r="C630" i="1"/>
  <c r="G2" i="1"/>
  <c r="H2" i="1"/>
  <c r="E291" i="4"/>
  <c r="D287" i="1" s="1"/>
  <c r="E413" i="4"/>
  <c r="D285" i="1"/>
  <c r="E290" i="4"/>
  <c r="D286" i="1" s="1"/>
  <c r="G1518" i="1"/>
  <c r="H1518" i="1"/>
  <c r="G1517" i="1"/>
  <c r="H1517" i="1"/>
  <c r="H147" i="1"/>
  <c r="G147" i="1"/>
  <c r="G1214" i="1"/>
  <c r="H1214" i="1"/>
  <c r="D290" i="4"/>
  <c r="H11" i="3"/>
  <c r="H629" i="1"/>
  <c r="G629" i="1"/>
  <c r="F412" i="4"/>
  <c r="D639" i="4"/>
  <c r="C407" i="1"/>
  <c r="H1152" i="1" l="1"/>
  <c r="G1152" i="1"/>
  <c r="H8" i="3"/>
  <c r="G984" i="1"/>
  <c r="H984" i="1"/>
  <c r="N3" i="9"/>
  <c r="I11" i="3"/>
  <c r="E415" i="4"/>
  <c r="D410" i="1" s="1"/>
  <c r="E640" i="4"/>
  <c r="D408" i="1"/>
  <c r="E414" i="4"/>
  <c r="D409" i="1" s="1"/>
  <c r="E277" i="9"/>
  <c r="B278" i="9"/>
  <c r="D415" i="4"/>
  <c r="D640" i="4"/>
  <c r="F413" i="4"/>
  <c r="C408" i="1"/>
  <c r="H630" i="1"/>
  <c r="G630" i="1"/>
  <c r="H403" i="1"/>
  <c r="G403" i="1"/>
  <c r="F290" i="4"/>
  <c r="C286" i="1"/>
  <c r="H407" i="1"/>
  <c r="G407" i="1"/>
  <c r="D414" i="4"/>
  <c r="H285" i="1"/>
  <c r="G285" i="1"/>
  <c r="G402" i="1"/>
  <c r="H402" i="1"/>
  <c r="D641" i="4"/>
  <c r="F639" i="4"/>
  <c r="C633" i="1"/>
  <c r="F291" i="4"/>
  <c r="C287" i="1"/>
  <c r="H287" i="1" l="1"/>
  <c r="G287" i="1"/>
  <c r="E642" i="4"/>
  <c r="D634" i="1"/>
  <c r="E641" i="4"/>
  <c r="I8" i="3"/>
  <c r="M3" i="9"/>
  <c r="H633" i="1"/>
  <c r="G633" i="1"/>
  <c r="G408" i="1"/>
  <c r="H408" i="1"/>
  <c r="F414" i="4"/>
  <c r="C409" i="1"/>
  <c r="F640" i="4"/>
  <c r="D642" i="4"/>
  <c r="C634" i="1"/>
  <c r="F415" i="4"/>
  <c r="C410" i="1"/>
  <c r="G286" i="1"/>
  <c r="H286" i="1"/>
  <c r="D645" i="4"/>
  <c r="F641" i="4"/>
  <c r="C635" i="1"/>
  <c r="H18" i="3" l="1"/>
  <c r="C639" i="1"/>
  <c r="E645" i="4"/>
  <c r="F645" i="4" s="1"/>
  <c r="D635" i="1"/>
  <c r="G276" i="9"/>
  <c r="E276" i="9" s="1"/>
  <c r="B276" i="9" s="1"/>
  <c r="H410" i="1"/>
  <c r="G410" i="1"/>
  <c r="E646" i="4"/>
  <c r="D636" i="1"/>
  <c r="F642" i="4"/>
  <c r="D646" i="4"/>
  <c r="C636" i="1"/>
  <c r="H634" i="1"/>
  <c r="G634" i="1"/>
  <c r="H409" i="1"/>
  <c r="G409" i="1"/>
  <c r="I19" i="3" l="1"/>
  <c r="D640" i="1"/>
  <c r="H7" i="3"/>
  <c r="F646" i="4"/>
  <c r="H19" i="3"/>
  <c r="C640" i="1"/>
  <c r="G635" i="1"/>
  <c r="I18" i="3"/>
  <c r="D639" i="1"/>
  <c r="H639" i="1" s="1"/>
  <c r="H636" i="1"/>
  <c r="G636" i="1"/>
  <c r="H635" i="1"/>
  <c r="J3" i="9" l="1"/>
  <c r="H640" i="1"/>
  <c r="G640" i="1"/>
  <c r="G639" i="1"/>
  <c r="M272" i="9" l="1"/>
  <c r="H274" i="9"/>
  <c r="G274" i="9"/>
  <c r="E274" i="9" s="1"/>
  <c r="L272" i="9"/>
  <c r="F272" i="9" s="1"/>
  <c r="J17" i="9"/>
  <c r="I13" i="9"/>
  <c r="J8" i="9"/>
  <c r="I17" i="9"/>
  <c r="M15" i="9"/>
  <c r="K10" i="9"/>
  <c r="I8" i="9"/>
  <c r="H17" i="9"/>
  <c r="L15" i="9"/>
  <c r="J10" i="9"/>
  <c r="K5" i="9"/>
  <c r="L16" i="9"/>
  <c r="J9" i="9"/>
  <c r="H18" i="9"/>
  <c r="H16" i="9"/>
  <c r="K11" i="9"/>
  <c r="I9" i="9"/>
  <c r="G18" i="9"/>
  <c r="E18" i="9" s="1"/>
  <c r="B18" i="9" s="1"/>
  <c r="G16" i="9"/>
  <c r="J11" i="9"/>
  <c r="K6" i="9"/>
  <c r="K13" i="9"/>
  <c r="K9" i="9"/>
  <c r="I6" i="9"/>
  <c r="J5" i="9"/>
  <c r="I7" i="9"/>
  <c r="I5" i="9"/>
  <c r="M16" i="9"/>
  <c r="J7" i="9"/>
  <c r="K7" i="9"/>
  <c r="J6" i="9"/>
  <c r="I12" i="9"/>
  <c r="J12" i="9"/>
  <c r="K12" i="9"/>
  <c r="G15" i="9"/>
  <c r="J13" i="9"/>
  <c r="G17" i="9"/>
  <c r="I11" i="9"/>
  <c r="K8" i="9"/>
  <c r="H15" i="9"/>
  <c r="E16" i="9" l="1"/>
  <c r="F16" i="9"/>
  <c r="F15" i="9"/>
  <c r="E9" i="9"/>
  <c r="B9" i="9" s="1"/>
  <c r="E5" i="9"/>
  <c r="B5" i="9" s="1"/>
  <c r="B16" i="9"/>
  <c r="E8" i="9"/>
  <c r="B8" i="9" s="1"/>
  <c r="E12" i="9"/>
  <c r="B12" i="9" s="1"/>
  <c r="E11" i="9"/>
  <c r="B11" i="9" s="1"/>
  <c r="E7" i="9"/>
  <c r="B7" i="9" s="1"/>
  <c r="E13" i="9"/>
  <c r="B13" i="9" s="1"/>
  <c r="E17" i="9"/>
  <c r="B17" i="9" s="1"/>
  <c r="B272" i="9"/>
  <c r="F20" i="9"/>
  <c r="E6" i="9"/>
  <c r="B6" i="9" s="1"/>
  <c r="E15" i="9"/>
  <c r="B274" i="9"/>
  <c r="E20" i="9"/>
  <c r="I7" i="3" s="1"/>
  <c r="E10" i="9"/>
  <c r="B10" i="9" s="1"/>
  <c r="F14" i="9" l="1"/>
  <c r="F3" i="9"/>
  <c r="E4"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<sst xmlns="http://schemas.openxmlformats.org/spreadsheetml/2006/main" count="5184" uniqueCount="3454">
  <si>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</si>
  <si>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</si>
  <si>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</si>
  <si>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</si>
  <si>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</si>
  <si>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</si>
  <si>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</si>
  <si>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</si>
  <si>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</si>
  <si>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</si>
  <si>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</si>
  <si>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</si>
  <si>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</si>
  <si>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</si>
  <si>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</si>
  <si>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</si>
  <si>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</si>
  <si>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</si>
  <si>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</si>
  <si>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</si>
  <si>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</si>
  <si>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</si>
  <si>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</si>
  <si>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</si>
  <si>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</si>
  <si>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</si>
  <si>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</si>
  <si>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</si>
  <si>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</si>
  <si>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</si>
  <si>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</si>
  <si>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VOĐINCI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</si>
  <si>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</si>
  <si>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</si>
  <si>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</si>
  <si>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</si>
  <si>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</si>
  <si>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</si>
  <si>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</si>
  <si>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</si>
  <si>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</si>
  <si>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</si>
  <si>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</si>
  <si>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</si>
  <si>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</si>
  <si>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</si>
  <si>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</si>
  <si>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</si>
  <si>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</si>
  <si>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37404 - OPĆINA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</si>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</sst>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3">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1342446.97</v>
      </c>
      <c r="D2" s="9">
        <f>'PR-RAS'!E6</f>
        <v>1666414.97</v>
      </c>
      <c r="E2" s="9">
        <v>0</v>
      </c>
      <c r="F2" s="9">
        <v>0</v>
      </c>
      <c r="G2" s="10">
        <f t="shared" ref="G2:G65" si="0">(B2/1000)*(C2*1+D2*2)</f>
        <v>4675.2769100000005</v>
      </c>
      <c r="H2" s="10">
        <f t="shared" ref="H2:H65" si="1">ABS(C2-ROUND(C2,0))+ABS(D2-ROUND(D2,0))</f>
        <v>6.0000000055879354E-2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341003.30000000005</v>
      </c>
      <c r="D3" s="2">
        <f>'PR-RAS'!E7</f>
        <v>416970.4</v>
      </c>
      <c r="E3" s="2">
        <v>0</v>
      </c>
      <c r="F3" s="2">
        <v>0</v>
      </c>
      <c r="G3" s="4">
        <f t="shared" si="0"/>
        <v>2349.8882000000003</v>
      </c>
      <c r="H3" s="4">
        <f t="shared" si="1"/>
        <v>0.70000000006984919</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310496.38000000006</v>
      </c>
      <c r="D4" s="2">
        <f>'PR-RAS'!E8</f>
        <v>402395.67</v>
      </c>
      <c r="E4" s="2">
        <v>0</v>
      </c>
      <c r="F4" s="2">
        <v>0</v>
      </c>
      <c r="G4" s="4">
        <f t="shared" si="0"/>
        <v>3345.8631599999999</v>
      </c>
      <c r="H4" s="4">
        <f t="shared" si="1"/>
        <v>0.71000000007916242</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301414.15000000002</v>
      </c>
      <c r="D5" s="2">
        <f>'PR-RAS'!E9</f>
        <v>422654.73</v>
      </c>
      <c r="E5" s="2">
        <v>0</v>
      </c>
      <c r="F5" s="2">
        <v>0</v>
      </c>
      <c r="G5" s="4">
        <f t="shared" si="0"/>
        <v>4586.8944399999991</v>
      </c>
      <c r="H5" s="4">
        <f t="shared" si="1"/>
        <v>0.42000000004190952</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29034.78</v>
      </c>
      <c r="D6" s="2">
        <f>'PR-RAS'!E10</f>
        <v>22475.14</v>
      </c>
      <c r="E6" s="2">
        <v>0</v>
      </c>
      <c r="F6" s="2">
        <v>0</v>
      </c>
      <c r="G6" s="4">
        <f t="shared" si="0"/>
        <v>369.92529999999999</v>
      </c>
      <c r="H6" s="4">
        <f t="shared" si="1"/>
        <v>0.36000000000058208</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10461.700000000001</v>
      </c>
      <c r="D7" s="2">
        <f>'PR-RAS'!E11</f>
        <v>13896.42</v>
      </c>
      <c r="E7" s="2">
        <v>0</v>
      </c>
      <c r="F7" s="2">
        <v>0</v>
      </c>
      <c r="G7" s="4">
        <f t="shared" si="0"/>
        <v>229.52724000000001</v>
      </c>
      <c r="H7" s="4">
        <f t="shared" si="1"/>
        <v>0.71999999999934516</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4017.17</v>
      </c>
      <c r="D8" s="2">
        <f>'PR-RAS'!E12</f>
        <v>2796.81</v>
      </c>
      <c r="E8" s="2">
        <v>0</v>
      </c>
      <c r="F8" s="2">
        <v>0</v>
      </c>
      <c r="G8" s="4">
        <f t="shared" si="0"/>
        <v>67.275530000000003</v>
      </c>
      <c r="H8" s="4">
        <f t="shared" si="1"/>
        <v>0.36000000000012733</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34431.42</v>
      </c>
      <c r="D11" s="2">
        <f>'PR-RAS'!E15</f>
        <v>59427.43</v>
      </c>
      <c r="E11" s="2">
        <v>0</v>
      </c>
      <c r="F11" s="2">
        <v>0</v>
      </c>
      <c r="G11" s="4">
        <f t="shared" si="0"/>
        <v>1532.8628000000001</v>
      </c>
      <c r="H11" s="4">
        <f t="shared" si="1"/>
        <v>0.84999999999854481</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25350.32</v>
      </c>
      <c r="D19" s="2">
        <f>'PR-RAS'!E23</f>
        <v>9858.77</v>
      </c>
      <c r="E19" s="2">
        <v>0</v>
      </c>
      <c r="F19" s="2">
        <v>0</v>
      </c>
      <c r="G19" s="4">
        <f t="shared" si="0"/>
        <v>811.22147999999993</v>
      </c>
      <c r="H19" s="4">
        <f t="shared" si="1"/>
        <v>0.5499999999992724</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25350.32</v>
      </c>
      <c r="D23" s="2">
        <f>'PR-RAS'!E27</f>
        <v>9858.77</v>
      </c>
      <c r="E23" s="2">
        <v>0</v>
      </c>
      <c r="F23" s="2">
        <v>0</v>
      </c>
      <c r="G23" s="4">
        <f t="shared" si="0"/>
        <v>991.49291999999991</v>
      </c>
      <c r="H23" s="4">
        <f t="shared" si="1"/>
        <v>0.5499999999992724</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5156.5999999999995</v>
      </c>
      <c r="D25" s="2">
        <f>'PR-RAS'!E29</f>
        <v>4715.96</v>
      </c>
      <c r="E25" s="2">
        <v>0</v>
      </c>
      <c r="F25" s="2">
        <v>0</v>
      </c>
      <c r="G25" s="4">
        <f t="shared" si="0"/>
        <v>350.12448000000001</v>
      </c>
      <c r="H25" s="4">
        <f t="shared" si="1"/>
        <v>0.44000000000050932</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5133.6499999999996</v>
      </c>
      <c r="D27" s="2">
        <f>'PR-RAS'!E31</f>
        <v>4715.96</v>
      </c>
      <c r="E27" s="2">
        <v>0</v>
      </c>
      <c r="F27" s="2">
        <v>0</v>
      </c>
      <c r="G27" s="4">
        <f t="shared" si="0"/>
        <v>378.70481999999998</v>
      </c>
      <c r="H27" s="4">
        <f t="shared" si="1"/>
        <v>0.39000000000032742</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22.95</v>
      </c>
      <c r="D29" s="2">
        <f>'PR-RAS'!E33</f>
        <v>0</v>
      </c>
      <c r="E29" s="2">
        <v>0</v>
      </c>
      <c r="F29" s="2">
        <v>0</v>
      </c>
      <c r="G29" s="4">
        <f t="shared" si="0"/>
        <v>0.64259999999999995</v>
      </c>
      <c r="H29" s="4">
        <f t="shared" si="1"/>
        <v>5.0000000000000711E-2</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921767.89</v>
      </c>
      <c r="D46" s="2">
        <f>'PR-RAS'!E50</f>
        <v>1169957.9100000001</v>
      </c>
      <c r="E46" s="2">
        <v>0</v>
      </c>
      <c r="F46" s="2">
        <v>0</v>
      </c>
      <c r="G46" s="4">
        <f t="shared" si="0"/>
        <v>146775.76695000002</v>
      </c>
      <c r="H46" s="4">
        <f t="shared" si="1"/>
        <v>0.19999999983701855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499297.92</v>
      </c>
      <c r="D55" s="2">
        <f>'PR-RAS'!E59</f>
        <v>670456.91</v>
      </c>
      <c r="E55" s="2">
        <v>0</v>
      </c>
      <c r="F55" s="2">
        <v>0</v>
      </c>
      <c r="G55" s="4">
        <f t="shared" si="0"/>
        <v>99371.433959999995</v>
      </c>
      <c r="H55" s="4">
        <f t="shared" si="1"/>
        <v>0.16999999998370185</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439592.92</v>
      </c>
      <c r="D56" s="2">
        <f>'PR-RAS'!E60</f>
        <v>539756.91</v>
      </c>
      <c r="E56" s="2">
        <v>0</v>
      </c>
      <c r="F56" s="2">
        <v>0</v>
      </c>
      <c r="G56" s="4">
        <f t="shared" si="0"/>
        <v>83550.870699999999</v>
      </c>
      <c r="H56" s="4">
        <f t="shared" si="1"/>
        <v>0.16999999998370185</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59705</v>
      </c>
      <c r="D57" s="2">
        <f>'PR-RAS'!E61</f>
        <v>130700</v>
      </c>
      <c r="E57" s="2">
        <v>0</v>
      </c>
      <c r="F57" s="2">
        <v>0</v>
      </c>
      <c r="G57" s="4">
        <f t="shared" si="0"/>
        <v>17981.88</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30068.739999999998</v>
      </c>
      <c r="D58" s="2">
        <f>'PR-RAS'!E62</f>
        <v>245964.28</v>
      </c>
      <c r="E58" s="2">
        <v>0</v>
      </c>
      <c r="F58" s="2">
        <v>0</v>
      </c>
      <c r="G58" s="4">
        <f t="shared" si="0"/>
        <v>29753.846099999999</v>
      </c>
      <c r="H58" s="4">
        <f t="shared" si="1"/>
        <v>0.54000000000087311</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4917.4399999999996</v>
      </c>
      <c r="D59" s="2">
        <f>'PR-RAS'!E63</f>
        <v>1357.11</v>
      </c>
      <c r="E59" s="2">
        <v>0</v>
      </c>
      <c r="F59" s="2">
        <v>0</v>
      </c>
      <c r="G59" s="4">
        <f t="shared" si="0"/>
        <v>442.63628</v>
      </c>
      <c r="H59" s="4">
        <f t="shared" si="1"/>
        <v>0.54999999999949978</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25151.3</v>
      </c>
      <c r="D60" s="2">
        <f>'PR-RAS'!E64</f>
        <v>244607.17</v>
      </c>
      <c r="E60" s="2">
        <v>0</v>
      </c>
      <c r="F60" s="2">
        <v>0</v>
      </c>
      <c r="G60" s="4">
        <f t="shared" si="0"/>
        <v>30347.572759999999</v>
      </c>
      <c r="H60" s="4">
        <f t="shared" si="1"/>
        <v>0.47000000001207809</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378301.23</v>
      </c>
      <c r="D70" s="2">
        <f>'PR-RAS'!E74</f>
        <v>253536.72</v>
      </c>
      <c r="E70" s="2">
        <v>0</v>
      </c>
      <c r="F70" s="2">
        <v>0</v>
      </c>
      <c r="G70" s="4">
        <f t="shared" si="2"/>
        <v>61090.852229999997</v>
      </c>
      <c r="H70" s="4">
        <f t="shared" si="3"/>
        <v>0.5099999999802094</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88650.94</v>
      </c>
      <c r="D71" s="2">
        <f>'PR-RAS'!E75</f>
        <v>233536.72</v>
      </c>
      <c r="E71" s="2">
        <v>0</v>
      </c>
      <c r="F71" s="2">
        <v>0</v>
      </c>
      <c r="G71" s="4">
        <f t="shared" si="2"/>
        <v>38900.706600000005</v>
      </c>
      <c r="H71" s="4">
        <f t="shared" si="3"/>
        <v>0.33999999999650754</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289650.28999999998</v>
      </c>
      <c r="D72" s="2">
        <f>'PR-RAS'!E76</f>
        <v>20000</v>
      </c>
      <c r="E72" s="2">
        <v>0</v>
      </c>
      <c r="F72" s="2">
        <v>0</v>
      </c>
      <c r="G72" s="4">
        <f t="shared" si="2"/>
        <v>23405.170589999998</v>
      </c>
      <c r="H72" s="4">
        <f t="shared" si="3"/>
        <v>0.28999999997904524</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14100</v>
      </c>
      <c r="D73" s="2">
        <f>'PR-RAS'!E77</f>
        <v>0</v>
      </c>
      <c r="E73" s="2">
        <v>0</v>
      </c>
      <c r="F73" s="2">
        <v>0</v>
      </c>
      <c r="G73" s="4">
        <f t="shared" si="2"/>
        <v>1015.1999999999999</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14100</v>
      </c>
      <c r="D75" s="2">
        <f>'PR-RAS'!E79</f>
        <v>0</v>
      </c>
      <c r="E75" s="2">
        <v>0</v>
      </c>
      <c r="F75" s="2">
        <v>0</v>
      </c>
      <c r="G75" s="4">
        <f t="shared" si="2"/>
        <v>1043.3999999999999</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34071.279999999999</v>
      </c>
      <c r="D78" s="2">
        <f>'PR-RAS'!E82</f>
        <v>36136.69</v>
      </c>
      <c r="E78" s="2">
        <v>0</v>
      </c>
      <c r="F78" s="2">
        <v>0</v>
      </c>
      <c r="G78" s="4">
        <f t="shared" si="2"/>
        <v>8188.5388199999998</v>
      </c>
      <c r="H78" s="4">
        <f t="shared" si="3"/>
        <v>0.58999999999650754</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1511.59</v>
      </c>
      <c r="D79" s="2">
        <f>'PR-RAS'!E83</f>
        <v>576.16</v>
      </c>
      <c r="E79" s="2">
        <v>0</v>
      </c>
      <c r="F79" s="2">
        <v>0</v>
      </c>
      <c r="G79" s="4">
        <f t="shared" si="2"/>
        <v>207.78497999999999</v>
      </c>
      <c r="H79" s="4">
        <f t="shared" si="3"/>
        <v>0.57000000000005002</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15.58</v>
      </c>
      <c r="D81" s="2">
        <f>'PR-RAS'!E85</f>
        <v>33.11</v>
      </c>
      <c r="E81" s="2">
        <v>0</v>
      </c>
      <c r="F81" s="2">
        <v>0</v>
      </c>
      <c r="G81" s="4">
        <f t="shared" si="2"/>
        <v>6.5439999999999996</v>
      </c>
      <c r="H81" s="4">
        <f t="shared" si="3"/>
        <v>0.52999999999999936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1496.01</v>
      </c>
      <c r="D82" s="2">
        <f>'PR-RAS'!E86</f>
        <v>543.04999999999995</v>
      </c>
      <c r="E82" s="2">
        <v>0</v>
      </c>
      <c r="F82" s="2">
        <v>0</v>
      </c>
      <c r="G82" s="4">
        <f t="shared" si="2"/>
        <v>209.15090999999998</v>
      </c>
      <c r="H82" s="4">
        <f t="shared" si="3"/>
        <v>5.999999999994543E-2</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32559.69</v>
      </c>
      <c r="D87" s="2">
        <f>'PR-RAS'!E91</f>
        <v>35560.53</v>
      </c>
      <c r="E87" s="2">
        <v>0</v>
      </c>
      <c r="F87" s="2">
        <v>0</v>
      </c>
      <c r="G87" s="4">
        <f t="shared" si="2"/>
        <v>8916.5445</v>
      </c>
      <c r="H87" s="4">
        <f t="shared" si="3"/>
        <v>0.78000000000247383</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1673.53</v>
      </c>
      <c r="D88" s="2">
        <f>'PR-RAS'!E92</f>
        <v>1848.94</v>
      </c>
      <c r="E88" s="2">
        <v>0</v>
      </c>
      <c r="F88" s="2">
        <v>0</v>
      </c>
      <c r="G88" s="4">
        <f t="shared" si="2"/>
        <v>467.31266999999997</v>
      </c>
      <c r="H88" s="4">
        <f t="shared" si="3"/>
        <v>0.52999999999997272</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26914.61</v>
      </c>
      <c r="D89" s="2">
        <f>'PR-RAS'!E93</f>
        <v>25024.52</v>
      </c>
      <c r="E89" s="2">
        <v>0</v>
      </c>
      <c r="F89" s="2">
        <v>0</v>
      </c>
      <c r="G89" s="4">
        <f t="shared" si="2"/>
        <v>6772.801199999999</v>
      </c>
      <c r="H89" s="4">
        <f t="shared" si="3"/>
        <v>0.86999999999898137</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3971.55</v>
      </c>
      <c r="D90" s="2">
        <f>'PR-RAS'!E94</f>
        <v>8687.07</v>
      </c>
      <c r="E90" s="2">
        <v>0</v>
      </c>
      <c r="F90" s="2">
        <v>0</v>
      </c>
      <c r="G90" s="4">
        <f t="shared" si="2"/>
        <v>1899.7664099999997</v>
      </c>
      <c r="H90" s="4">
        <f t="shared" si="3"/>
        <v>0.51999999999952706</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34339.07</v>
      </c>
      <c r="D102" s="2">
        <f>'PR-RAS'!E106</f>
        <v>43070.75</v>
      </c>
      <c r="E102" s="2">
        <v>0</v>
      </c>
      <c r="F102" s="2">
        <v>0</v>
      </c>
      <c r="G102" s="4">
        <f t="shared" si="2"/>
        <v>12168.537570000002</v>
      </c>
      <c r="H102" s="4">
        <f t="shared" si="3"/>
        <v>0.31999999999970896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7695.07</v>
      </c>
      <c r="D103" s="2">
        <f>'PR-RAS'!E107</f>
        <v>9386.7800000000007</v>
      </c>
      <c r="E103" s="2">
        <v>0</v>
      </c>
      <c r="F103" s="2">
        <v>0</v>
      </c>
      <c r="G103" s="4">
        <f t="shared" si="2"/>
        <v>2699.80026</v>
      </c>
      <c r="H103" s="4">
        <f t="shared" si="3"/>
        <v>0.28999999999905413</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7695.07</v>
      </c>
      <c r="D107" s="2">
        <f>'PR-RAS'!E111</f>
        <v>9386.7800000000007</v>
      </c>
      <c r="E107" s="2">
        <v>0</v>
      </c>
      <c r="F107" s="2">
        <v>0</v>
      </c>
      <c r="G107" s="4">
        <f t="shared" si="2"/>
        <v>2805.6747799999998</v>
      </c>
      <c r="H107" s="4">
        <f t="shared" si="3"/>
        <v>0.28999999999905413</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420.77</v>
      </c>
      <c r="D108" s="2">
        <f>'PR-RAS'!E112</f>
        <v>1438.06</v>
      </c>
      <c r="E108" s="2">
        <v>0</v>
      </c>
      <c r="F108" s="2">
        <v>0</v>
      </c>
      <c r="G108" s="4">
        <f t="shared" si="2"/>
        <v>352.76722999999998</v>
      </c>
      <c r="H108" s="4">
        <f t="shared" si="3"/>
        <v>0.28999999999996362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420.77</v>
      </c>
      <c r="D111" s="2">
        <f>'PR-RAS'!E115</f>
        <v>1438.06</v>
      </c>
      <c r="E111" s="2">
        <v>0</v>
      </c>
      <c r="F111" s="2">
        <v>0</v>
      </c>
      <c r="G111" s="4">
        <f t="shared" si="2"/>
        <v>362.65789999999998</v>
      </c>
      <c r="H111" s="4">
        <f t="shared" si="3"/>
        <v>0.28999999999996362</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26223.23</v>
      </c>
      <c r="D116" s="2">
        <f>'PR-RAS'!E120</f>
        <v>32245.91</v>
      </c>
      <c r="E116" s="2">
        <v>0</v>
      </c>
      <c r="F116" s="2">
        <v>0</v>
      </c>
      <c r="G116" s="4">
        <f t="shared" si="2"/>
        <v>10432.230750000001</v>
      </c>
      <c r="H116" s="4">
        <f t="shared" si="3"/>
        <v>0.31999999999970896</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1049.6099999999999</v>
      </c>
      <c r="D117" s="2">
        <f>'PR-RAS'!E121</f>
        <v>706.67</v>
      </c>
      <c r="E117" s="2">
        <v>0</v>
      </c>
      <c r="F117" s="2">
        <v>0</v>
      </c>
      <c r="G117" s="4">
        <f t="shared" si="2"/>
        <v>285.7022</v>
      </c>
      <c r="H117" s="4">
        <f t="shared" si="3"/>
        <v>0.72000000000014097</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25173.62</v>
      </c>
      <c r="D118" s="2">
        <f>'PR-RAS'!E122</f>
        <v>31539.24</v>
      </c>
      <c r="E118" s="2">
        <v>0</v>
      </c>
      <c r="F118" s="2">
        <v>0</v>
      </c>
      <c r="G118" s="4">
        <f t="shared" si="2"/>
        <v>10325.495700000001</v>
      </c>
      <c r="H118" s="4">
        <f t="shared" si="3"/>
        <v>0.62000000000261934</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11250</v>
      </c>
      <c r="D120" s="2">
        <f>'PR-RAS'!E124</f>
        <v>0</v>
      </c>
      <c r="E120" s="2">
        <v>0</v>
      </c>
      <c r="F120" s="2">
        <v>0</v>
      </c>
      <c r="G120" s="4">
        <f t="shared" si="2"/>
        <v>1338.75</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11250</v>
      </c>
      <c r="D124" s="2">
        <f>'PR-RAS'!E128</f>
        <v>0</v>
      </c>
      <c r="E124" s="2">
        <v>0</v>
      </c>
      <c r="F124" s="2">
        <v>0</v>
      </c>
      <c r="G124" s="4">
        <f t="shared" si="2"/>
        <v>1383.75</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11250</v>
      </c>
      <c r="D126" s="2">
        <f>'PR-RAS'!E130</f>
        <v>0</v>
      </c>
      <c r="E126" s="2">
        <v>0</v>
      </c>
      <c r="F126" s="2">
        <v>0</v>
      </c>
      <c r="G126" s="4">
        <f t="shared" si="2"/>
        <v>1406.25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15.43</v>
      </c>
      <c r="D135" s="2">
        <f>'PR-RAS'!E139</f>
        <v>279.22000000000003</v>
      </c>
      <c r="E135" s="2">
        <v>0</v>
      </c>
      <c r="F135" s="2">
        <v>0</v>
      </c>
      <c r="G135" s="4">
        <f t="shared" si="4"/>
        <v>76.89858000000001</v>
      </c>
      <c r="H135" s="4">
        <f t="shared" si="5"/>
        <v>0.650000000000027</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15.43</v>
      </c>
      <c r="D146" s="2">
        <f>'PR-RAS'!E150</f>
        <v>279.22000000000003</v>
      </c>
      <c r="E146" s="2">
        <v>0</v>
      </c>
      <c r="F146" s="2">
        <v>0</v>
      </c>
      <c r="G146" s="4">
        <f t="shared" si="4"/>
        <v>83.211149999999989</v>
      </c>
      <c r="H146" s="4">
        <f t="shared" si="5"/>
        <v>0.650000000000027</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675182.54</v>
      </c>
      <c r="D147" s="2">
        <f>'PR-RAS'!E151</f>
        <v>929060.37999999989</v>
      </c>
      <c r="E147" s="2">
        <v>0</v>
      </c>
      <c r="F147" s="2">
        <v>0</v>
      </c>
      <c r="G147" s="4">
        <f t="shared" si="4"/>
        <v>369862.28179999994</v>
      </c>
      <c r="H147" s="4">
        <f t="shared" si="5"/>
        <v>0.83999999985098839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184948.58000000002</v>
      </c>
      <c r="D148" s="2">
        <f>'PR-RAS'!E152</f>
        <v>321990.63999999996</v>
      </c>
      <c r="E148" s="2">
        <v>0</v>
      </c>
      <c r="F148" s="2">
        <v>0</v>
      </c>
      <c r="G148" s="4">
        <f t="shared" si="4"/>
        <v>121852.68941999998</v>
      </c>
      <c r="H148" s="4">
        <f t="shared" si="5"/>
        <v>0.78000000002793968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155108.42000000001</v>
      </c>
      <c r="D149" s="2">
        <f>'PR-RAS'!E153</f>
        <v>269954.90999999997</v>
      </c>
      <c r="E149" s="2">
        <v>0</v>
      </c>
      <c r="F149" s="2">
        <v>0</v>
      </c>
      <c r="G149" s="4">
        <f t="shared" si="4"/>
        <v>102862.69951999999</v>
      </c>
      <c r="H149" s="4">
        <f t="shared" si="5"/>
        <v>0.51000000003841706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155108.42000000001</v>
      </c>
      <c r="D150" s="2">
        <f>'PR-RAS'!E154</f>
        <v>269954.90999999997</v>
      </c>
      <c r="E150" s="2">
        <v>0</v>
      </c>
      <c r="F150" s="2">
        <v>0</v>
      </c>
      <c r="G150" s="4">
        <f t="shared" si="4"/>
        <v>103557.71776</v>
      </c>
      <c r="H150" s="4">
        <f t="shared" si="5"/>
        <v>0.51000000003841706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4247.2</v>
      </c>
      <c r="D154" s="2">
        <f>'PR-RAS'!E158</f>
        <v>7493.16</v>
      </c>
      <c r="E154" s="2">
        <v>0</v>
      </c>
      <c r="F154" s="2">
        <v>0</v>
      </c>
      <c r="G154" s="4">
        <f t="shared" si="4"/>
        <v>2942.72856</v>
      </c>
      <c r="H154" s="4">
        <f t="shared" si="5"/>
        <v>0.35999999999967258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25592.959999999999</v>
      </c>
      <c r="D155" s="2">
        <f>'PR-RAS'!E159</f>
        <v>44542.57</v>
      </c>
      <c r="E155" s="2">
        <v>0</v>
      </c>
      <c r="F155" s="2">
        <v>0</v>
      </c>
      <c r="G155" s="4">
        <f t="shared" si="4"/>
        <v>17660.4274</v>
      </c>
      <c r="H155" s="4">
        <f t="shared" si="5"/>
        <v>0.47000000000116415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25592.959999999999</v>
      </c>
      <c r="D157" s="2">
        <f>'PR-RAS'!E161</f>
        <v>44542.57</v>
      </c>
      <c r="E157" s="2">
        <v>0</v>
      </c>
      <c r="F157" s="2">
        <v>0</v>
      </c>
      <c r="G157" s="4">
        <f t="shared" si="4"/>
        <v>17889.783600000002</v>
      </c>
      <c r="H157" s="4">
        <f t="shared" si="5"/>
        <v>0.47000000000116415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181536.13</v>
      </c>
      <c r="D159" s="2">
        <f>'PR-RAS'!E163</f>
        <v>279682.2</v>
      </c>
      <c r="E159" s="2">
        <v>0</v>
      </c>
      <c r="F159" s="2">
        <v>0</v>
      </c>
      <c r="G159" s="4">
        <f t="shared" si="4"/>
        <v>117062.28374</v>
      </c>
      <c r="H159" s="4">
        <f t="shared" si="5"/>
        <v>0.33000000001629815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13934.45</v>
      </c>
      <c r="D160" s="2">
        <f>'PR-RAS'!E164</f>
        <v>11277.59</v>
      </c>
      <c r="E160" s="2">
        <v>0</v>
      </c>
      <c r="F160" s="2">
        <v>0</v>
      </c>
      <c r="G160" s="4">
        <f t="shared" si="4"/>
        <v>5801.8511700000008</v>
      </c>
      <c r="H160" s="4">
        <f t="shared" si="5"/>
        <v>0.86000000000058208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11088.5</v>
      </c>
      <c r="D161" s="2">
        <f>'PR-RAS'!E165</f>
        <v>6888.31</v>
      </c>
      <c r="E161" s="2">
        <v>0</v>
      </c>
      <c r="F161" s="2">
        <v>0</v>
      </c>
      <c r="G161" s="4">
        <f t="shared" si="4"/>
        <v>3978.4192000000007</v>
      </c>
      <c r="H161" s="4">
        <f t="shared" si="5"/>
        <v>0.81000000000040018</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1471.68</v>
      </c>
      <c r="D162" s="2">
        <f>'PR-RAS'!E166</f>
        <v>1653.28</v>
      </c>
      <c r="E162" s="2">
        <v>0</v>
      </c>
      <c r="F162" s="2">
        <v>0</v>
      </c>
      <c r="G162" s="4">
        <f t="shared" si="4"/>
        <v>769.29664000000002</v>
      </c>
      <c r="H162" s="4">
        <f t="shared" si="5"/>
        <v>0.59999999999990905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1374.27</v>
      </c>
      <c r="D163" s="2">
        <f>'PR-RAS'!E167</f>
        <v>1233</v>
      </c>
      <c r="E163" s="2">
        <v>0</v>
      </c>
      <c r="F163" s="2">
        <v>0</v>
      </c>
      <c r="G163" s="4">
        <f t="shared" si="4"/>
        <v>622.12374</v>
      </c>
      <c r="H163" s="4">
        <f t="shared" si="5"/>
        <v>0.26999999999998181</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1503</v>
      </c>
      <c r="E164" s="2">
        <v>0</v>
      </c>
      <c r="F164" s="2">
        <v>0</v>
      </c>
      <c r="G164" s="4">
        <f t="shared" si="4"/>
        <v>489.97800000000001</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32952.479999999996</v>
      </c>
      <c r="D165" s="2">
        <f>'PR-RAS'!E169</f>
        <v>42287.47</v>
      </c>
      <c r="E165" s="2">
        <v>0</v>
      </c>
      <c r="F165" s="2">
        <v>0</v>
      </c>
      <c r="G165" s="4">
        <f t="shared" si="4"/>
        <v>19274.496879999999</v>
      </c>
      <c r="H165" s="4">
        <f t="shared" si="5"/>
        <v>0.94999999999708962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7028.5</v>
      </c>
      <c r="D166" s="2">
        <f>'PR-RAS'!E170</f>
        <v>10427.26</v>
      </c>
      <c r="E166" s="2">
        <v>0</v>
      </c>
      <c r="F166" s="2">
        <v>0</v>
      </c>
      <c r="G166" s="4">
        <f t="shared" si="4"/>
        <v>4600.6983</v>
      </c>
      <c r="H166" s="4">
        <f t="shared" si="5"/>
        <v>0.76000000000021828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15068.91</v>
      </c>
      <c r="D168" s="2">
        <f>'PR-RAS'!E172</f>
        <v>15575.43</v>
      </c>
      <c r="E168" s="2">
        <v>0</v>
      </c>
      <c r="F168" s="2">
        <v>0</v>
      </c>
      <c r="G168" s="4">
        <f t="shared" si="4"/>
        <v>7718.7015900000015</v>
      </c>
      <c r="H168" s="4">
        <f t="shared" si="5"/>
        <v>0.52000000000043656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9034.51</v>
      </c>
      <c r="D169" s="2">
        <f>'PR-RAS'!E173</f>
        <v>15153.93</v>
      </c>
      <c r="E169" s="2">
        <v>0</v>
      </c>
      <c r="F169" s="2">
        <v>0</v>
      </c>
      <c r="G169" s="4">
        <f t="shared" si="4"/>
        <v>6609.5181600000005</v>
      </c>
      <c r="H169" s="4">
        <f t="shared" si="5"/>
        <v>0.55999999999949068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1820.56</v>
      </c>
      <c r="D170" s="2">
        <f>'PR-RAS'!E174</f>
        <v>1004.85</v>
      </c>
      <c r="E170" s="2">
        <v>0</v>
      </c>
      <c r="F170" s="2">
        <v>0</v>
      </c>
      <c r="G170" s="4">
        <f t="shared" si="4"/>
        <v>647.31394000000012</v>
      </c>
      <c r="H170" s="4">
        <f t="shared" si="5"/>
        <v>0.59000000000003183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126</v>
      </c>
      <c r="E172" s="2">
        <v>0</v>
      </c>
      <c r="F172" s="2">
        <v>0</v>
      </c>
      <c r="G172" s="4">
        <f t="shared" si="4"/>
        <v>43.092000000000006</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112236.47</v>
      </c>
      <c r="D173" s="2">
        <f>'PR-RAS'!E177</f>
        <v>193084.63</v>
      </c>
      <c r="E173" s="2">
        <v>0</v>
      </c>
      <c r="F173" s="2">
        <v>0</v>
      </c>
      <c r="G173" s="4">
        <f t="shared" si="4"/>
        <v>85725.785559999989</v>
      </c>
      <c r="H173" s="4">
        <f t="shared" si="5"/>
        <v>0.83999999999650754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4334.12</v>
      </c>
      <c r="D174" s="2">
        <f>'PR-RAS'!E178</f>
        <v>8339.74</v>
      </c>
      <c r="E174" s="2">
        <v>0</v>
      </c>
      <c r="F174" s="2">
        <v>0</v>
      </c>
      <c r="G174" s="4">
        <f t="shared" si="4"/>
        <v>3635.3527999999997</v>
      </c>
      <c r="H174" s="4">
        <f t="shared" si="5"/>
        <v>0.38000000000010914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49936.81</v>
      </c>
      <c r="D175" s="2">
        <f>'PR-RAS'!E179</f>
        <v>59144.14</v>
      </c>
      <c r="E175" s="2">
        <v>0</v>
      </c>
      <c r="F175" s="2">
        <v>0</v>
      </c>
      <c r="G175" s="4">
        <f t="shared" si="4"/>
        <v>29271.165659999999</v>
      </c>
      <c r="H175" s="4">
        <f t="shared" si="5"/>
        <v>0.33000000000174623</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10190.540000000001</v>
      </c>
      <c r="D176" s="2">
        <f>'PR-RAS'!E180</f>
        <v>10660.4</v>
      </c>
      <c r="E176" s="2">
        <v>0</v>
      </c>
      <c r="F176" s="2">
        <v>0</v>
      </c>
      <c r="G176" s="4">
        <f t="shared" si="4"/>
        <v>5514.4844999999996</v>
      </c>
      <c r="H176" s="4">
        <f t="shared" si="5"/>
        <v>0.85999999999876309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9602.4</v>
      </c>
      <c r="D177" s="2">
        <f>'PR-RAS'!E181</f>
        <v>56768.83</v>
      </c>
      <c r="E177" s="2">
        <v>0</v>
      </c>
      <c r="F177" s="2">
        <v>0</v>
      </c>
      <c r="G177" s="4">
        <f t="shared" si="4"/>
        <v>21672.650559999998</v>
      </c>
      <c r="H177" s="4">
        <f t="shared" si="5"/>
        <v>0.56999999999788997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35243.93</v>
      </c>
      <c r="D180" s="2">
        <f>'PR-RAS'!E184</f>
        <v>48053.41</v>
      </c>
      <c r="E180" s="2">
        <v>0</v>
      </c>
      <c r="F180" s="2">
        <v>0</v>
      </c>
      <c r="G180" s="4">
        <f t="shared" si="4"/>
        <v>23511.784250000001</v>
      </c>
      <c r="H180" s="4">
        <f t="shared" si="5"/>
        <v>0.48000000000320142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905.07</v>
      </c>
      <c r="D181" s="2">
        <f>'PR-RAS'!E185</f>
        <v>5007.4799999999996</v>
      </c>
      <c r="E181" s="2">
        <v>0</v>
      </c>
      <c r="F181" s="2">
        <v>0</v>
      </c>
      <c r="G181" s="4">
        <f t="shared" si="4"/>
        <v>1965.6053999999997</v>
      </c>
      <c r="H181" s="4">
        <f t="shared" si="5"/>
        <v>0.54999999999961346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2023.6</v>
      </c>
      <c r="D182" s="2">
        <f>'PR-RAS'!E186</f>
        <v>5110.63</v>
      </c>
      <c r="E182" s="2">
        <v>0</v>
      </c>
      <c r="F182" s="2">
        <v>0</v>
      </c>
      <c r="G182" s="4">
        <f t="shared" si="4"/>
        <v>2216.3196600000001</v>
      </c>
      <c r="H182" s="4">
        <f t="shared" si="5"/>
        <v>0.76999999999998181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22412.73</v>
      </c>
      <c r="D184" s="2">
        <f>'PR-RAS'!E188</f>
        <v>33032.51</v>
      </c>
      <c r="E184" s="2">
        <v>0</v>
      </c>
      <c r="F184" s="2">
        <v>0</v>
      </c>
      <c r="G184" s="4">
        <f t="shared" si="4"/>
        <v>16191.428249999999</v>
      </c>
      <c r="H184" s="4">
        <f t="shared" si="5"/>
        <v>0.75999999999839929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289.74</v>
      </c>
      <c r="D186" s="2">
        <f>'PR-RAS'!E190</f>
        <v>2377.5100000000002</v>
      </c>
      <c r="E186" s="2">
        <v>0</v>
      </c>
      <c r="F186" s="2">
        <v>0</v>
      </c>
      <c r="G186" s="4">
        <f t="shared" si="4"/>
        <v>933.28060000000005</v>
      </c>
      <c r="H186" s="4">
        <f t="shared" si="5"/>
        <v>0.74999999999977263</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4381.37</v>
      </c>
      <c r="D187" s="2">
        <f>'PR-RAS'!E191</f>
        <v>2706.01</v>
      </c>
      <c r="E187" s="2">
        <v>0</v>
      </c>
      <c r="F187" s="2">
        <v>0</v>
      </c>
      <c r="G187" s="4">
        <f t="shared" si="4"/>
        <v>1821.5705399999999</v>
      </c>
      <c r="H187" s="4">
        <f t="shared" si="5"/>
        <v>0.38000000000010914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297.62</v>
      </c>
      <c r="E190" s="2">
        <v>0</v>
      </c>
      <c r="F190" s="2">
        <v>0</v>
      </c>
      <c r="G190" s="4">
        <f t="shared" si="4"/>
        <v>112.50036</v>
      </c>
      <c r="H190" s="4">
        <f t="shared" si="5"/>
        <v>0.37999999999999545</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17741.62</v>
      </c>
      <c r="D191" s="2">
        <f>'PR-RAS'!E195</f>
        <v>27651.37</v>
      </c>
      <c r="E191" s="2">
        <v>0</v>
      </c>
      <c r="F191" s="2">
        <v>0</v>
      </c>
      <c r="G191" s="4">
        <f t="shared" si="4"/>
        <v>13878.428400000001</v>
      </c>
      <c r="H191" s="4">
        <f t="shared" si="5"/>
        <v>0.75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6007.52</v>
      </c>
      <c r="D192" s="2">
        <f>'PR-RAS'!E196</f>
        <v>8606.99</v>
      </c>
      <c r="E192" s="2">
        <v>0</v>
      </c>
      <c r="F192" s="2">
        <v>0</v>
      </c>
      <c r="G192" s="4">
        <f t="shared" si="4"/>
        <v>4435.3064999999997</v>
      </c>
      <c r="H192" s="4">
        <f t="shared" si="5"/>
        <v>0.48999999999978172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1257.67</v>
      </c>
      <c r="D198" s="2">
        <f>'PR-RAS'!E202</f>
        <v>2689.27</v>
      </c>
      <c r="E198" s="2">
        <v>0</v>
      </c>
      <c r="F198" s="2">
        <v>0</v>
      </c>
      <c r="G198" s="4">
        <f t="shared" si="6"/>
        <v>1307.3333700000001</v>
      </c>
      <c r="H198" s="4">
        <f t="shared" si="7"/>
        <v>0.59999999999990905</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1257.67</v>
      </c>
      <c r="D201" s="2">
        <f>'PR-RAS'!E205</f>
        <v>2689.27</v>
      </c>
      <c r="E201" s="2">
        <v>0</v>
      </c>
      <c r="F201" s="2">
        <v>0</v>
      </c>
      <c r="G201" s="4">
        <f t="shared" si="6"/>
        <v>1327.2420000000002</v>
      </c>
      <c r="H201" s="4">
        <f t="shared" si="7"/>
        <v>0.59999999999990905</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4749.8500000000004</v>
      </c>
      <c r="D206" s="2">
        <f>'PR-RAS'!E210</f>
        <v>5917.72</v>
      </c>
      <c r="E206" s="2">
        <v>0</v>
      </c>
      <c r="F206" s="2">
        <v>0</v>
      </c>
      <c r="G206" s="4">
        <f t="shared" si="6"/>
        <v>3399.9844499999999</v>
      </c>
      <c r="H206" s="4">
        <f t="shared" si="7"/>
        <v>0.42999999999938154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1475.63</v>
      </c>
      <c r="D207" s="2">
        <f>'PR-RAS'!E211</f>
        <v>1841.13</v>
      </c>
      <c r="E207" s="2">
        <v>0</v>
      </c>
      <c r="F207" s="2">
        <v>0</v>
      </c>
      <c r="G207" s="4">
        <f t="shared" si="6"/>
        <v>1062.5253399999999</v>
      </c>
      <c r="H207" s="4">
        <f t="shared" si="7"/>
        <v>0.5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3274.22</v>
      </c>
      <c r="D210" s="2">
        <f>'PR-RAS'!E214</f>
        <v>4076.59</v>
      </c>
      <c r="E210" s="2">
        <v>0</v>
      </c>
      <c r="F210" s="2">
        <v>0</v>
      </c>
      <c r="G210" s="4">
        <f t="shared" si="6"/>
        <v>2388.3265999999999</v>
      </c>
      <c r="H210" s="4">
        <f t="shared" si="7"/>
        <v>0.62999999999965439</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124272.73</v>
      </c>
      <c r="D220" s="2">
        <f>'PR-RAS'!E224</f>
        <v>109428.85</v>
      </c>
      <c r="E220" s="2">
        <v>0</v>
      </c>
      <c r="F220" s="2">
        <v>0</v>
      </c>
      <c r="G220" s="4">
        <f t="shared" si="6"/>
        <v>75145.564169999998</v>
      </c>
      <c r="H220" s="4">
        <f t="shared" si="7"/>
        <v>0.41999999999825377</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6272.73</v>
      </c>
      <c r="D227" s="2">
        <f>'PR-RAS'!E231</f>
        <v>0</v>
      </c>
      <c r="E227" s="2">
        <v>0</v>
      </c>
      <c r="F227" s="2">
        <v>0</v>
      </c>
      <c r="G227" s="4">
        <f t="shared" si="6"/>
        <v>1417.63698</v>
      </c>
      <c r="H227" s="4">
        <f t="shared" si="7"/>
        <v>0.27000000000043656</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6272.73</v>
      </c>
      <c r="D229" s="2">
        <f>'PR-RAS'!E233</f>
        <v>0</v>
      </c>
      <c r="E229" s="2">
        <v>0</v>
      </c>
      <c r="F229" s="2">
        <v>0</v>
      </c>
      <c r="G229" s="4">
        <f t="shared" si="6"/>
        <v>1430.18244</v>
      </c>
      <c r="H229" s="4">
        <f t="shared" si="7"/>
        <v>0.27000000000043656</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118000</v>
      </c>
      <c r="D236" s="2">
        <f>'PR-RAS'!E240</f>
        <v>109428.85</v>
      </c>
      <c r="E236" s="2">
        <v>0</v>
      </c>
      <c r="F236" s="2">
        <v>0</v>
      </c>
      <c r="G236" s="4">
        <f t="shared" si="6"/>
        <v>79161.559500000003</v>
      </c>
      <c r="H236" s="4">
        <f t="shared" si="7"/>
        <v>0.14999999999417923</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118000</v>
      </c>
      <c r="D237" s="2">
        <f>'PR-RAS'!E241</f>
        <v>109428.85</v>
      </c>
      <c r="E237" s="2">
        <v>0</v>
      </c>
      <c r="F237" s="2">
        <v>0</v>
      </c>
      <c r="G237" s="4">
        <f t="shared" si="6"/>
        <v>79498.417199999996</v>
      </c>
      <c r="H237" s="4">
        <f t="shared" si="7"/>
        <v>0.14999999999417923</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68873.459999999992</v>
      </c>
      <c r="D248" s="2">
        <f>'PR-RAS'!E252</f>
        <v>76869.84</v>
      </c>
      <c r="E248" s="2">
        <v>0</v>
      </c>
      <c r="F248" s="2">
        <v>0</v>
      </c>
      <c r="G248" s="4">
        <f t="shared" si="6"/>
        <v>54985.445579999992</v>
      </c>
      <c r="H248" s="4">
        <f t="shared" si="7"/>
        <v>0.61999999999534339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68873.459999999992</v>
      </c>
      <c r="D255" s="2">
        <f>'PR-RAS'!E259</f>
        <v>76869.84</v>
      </c>
      <c r="E255" s="2">
        <v>0</v>
      </c>
      <c r="F255" s="2">
        <v>0</v>
      </c>
      <c r="G255" s="4">
        <f t="shared" si="6"/>
        <v>56543.737559999994</v>
      </c>
      <c r="H255" s="4">
        <f t="shared" si="7"/>
        <v>0.61999999999534339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62091.31</v>
      </c>
      <c r="D256" s="2">
        <f>'PR-RAS'!E260</f>
        <v>46378.14</v>
      </c>
      <c r="E256" s="2">
        <v>0</v>
      </c>
      <c r="F256" s="2">
        <v>0</v>
      </c>
      <c r="G256" s="4">
        <f t="shared" si="6"/>
        <v>39486.135450000002</v>
      </c>
      <c r="H256" s="4">
        <f t="shared" si="7"/>
        <v>0.44999999999708962</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6782.15</v>
      </c>
      <c r="D257" s="2">
        <f>'PR-RAS'!E261</f>
        <v>30491.7</v>
      </c>
      <c r="E257" s="2">
        <v>0</v>
      </c>
      <c r="F257" s="2">
        <v>0</v>
      </c>
      <c r="G257" s="4">
        <f t="shared" si="6"/>
        <v>17347.980800000001</v>
      </c>
      <c r="H257" s="4">
        <f t="shared" si="7"/>
        <v>0.44999999999890861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109544.12</v>
      </c>
      <c r="D259" s="2">
        <f>'PR-RAS'!E263</f>
        <v>132481.85999999999</v>
      </c>
      <c r="E259" s="2">
        <v>0</v>
      </c>
      <c r="F259" s="2">
        <v>0</v>
      </c>
      <c r="G259" s="4">
        <f t="shared" si="8"/>
        <v>96623.022719999994</v>
      </c>
      <c r="H259" s="4">
        <f t="shared" si="9"/>
        <v>0.26000000000931323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95204.51</v>
      </c>
      <c r="D260" s="2">
        <f>'PR-RAS'!E264</f>
        <v>129653.75</v>
      </c>
      <c r="E260" s="2">
        <v>0</v>
      </c>
      <c r="F260" s="2">
        <v>0</v>
      </c>
      <c r="G260" s="4">
        <f t="shared" si="8"/>
        <v>91818.610590000011</v>
      </c>
      <c r="H260" s="4">
        <f t="shared" si="9"/>
        <v>0.74000000000523869</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76177.7</v>
      </c>
      <c r="D261" s="2">
        <f>'PR-RAS'!E265</f>
        <v>104307.26</v>
      </c>
      <c r="E261" s="2">
        <v>0</v>
      </c>
      <c r="F261" s="2">
        <v>0</v>
      </c>
      <c r="G261" s="4">
        <f t="shared" si="8"/>
        <v>74045.977199999994</v>
      </c>
      <c r="H261" s="4">
        <f t="shared" si="9"/>
        <v>0.55999999999767169</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19026.810000000001</v>
      </c>
      <c r="D262" s="2">
        <f>'PR-RAS'!E266</f>
        <v>25346.49</v>
      </c>
      <c r="E262" s="2">
        <v>0</v>
      </c>
      <c r="F262" s="2">
        <v>0</v>
      </c>
      <c r="G262" s="4">
        <f t="shared" si="8"/>
        <v>18196.865190000004</v>
      </c>
      <c r="H262" s="4">
        <f t="shared" si="9"/>
        <v>0.68000000000029104</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2000</v>
      </c>
      <c r="D264" s="2">
        <f>'PR-RAS'!E268</f>
        <v>0</v>
      </c>
      <c r="E264" s="2">
        <v>0</v>
      </c>
      <c r="F264" s="2">
        <v>0</v>
      </c>
      <c r="G264" s="4">
        <f t="shared" si="8"/>
        <v>526</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2000</v>
      </c>
      <c r="D265" s="2">
        <f>'PR-RAS'!E269</f>
        <v>0</v>
      </c>
      <c r="E265" s="2">
        <v>0</v>
      </c>
      <c r="F265" s="2">
        <v>0</v>
      </c>
      <c r="G265" s="4">
        <f t="shared" si="8"/>
        <v>528</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12339.61</v>
      </c>
      <c r="D275" s="2">
        <f>'PR-RAS'!E279</f>
        <v>2828.11</v>
      </c>
      <c r="E275" s="2">
        <v>0</v>
      </c>
      <c r="F275" s="2">
        <v>0</v>
      </c>
      <c r="G275" s="4">
        <f t="shared" si="8"/>
        <v>4930.8574200000012</v>
      </c>
      <c r="H275" s="4">
        <f t="shared" si="9"/>
        <v>0.49999999999954525</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12339.61</v>
      </c>
      <c r="D276" s="2">
        <f>'PR-RAS'!E280</f>
        <v>2828.11</v>
      </c>
      <c r="E276" s="2">
        <v>0</v>
      </c>
      <c r="F276" s="2">
        <v>0</v>
      </c>
      <c r="G276" s="4">
        <f t="shared" si="8"/>
        <v>4948.853250000001</v>
      </c>
      <c r="H276" s="4">
        <f t="shared" si="9"/>
        <v>0.49999999999954525</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675182.54</v>
      </c>
      <c r="D285" s="2">
        <f>'PR-RAS'!E289</f>
        <v>929060.37999999989</v>
      </c>
      <c r="E285" s="2">
        <v>0</v>
      </c>
      <c r="F285" s="2">
        <v>0</v>
      </c>
      <c r="G285" s="4">
        <f t="shared" si="8"/>
        <v>719458.13719999988</v>
      </c>
      <c r="H285" s="4">
        <f t="shared" si="9"/>
        <v>0.83999999985098839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667264.42999999993</v>
      </c>
      <c r="D286" s="2">
        <f>'PR-RAS'!E290</f>
        <v>737354.59000000008</v>
      </c>
      <c r="E286" s="2">
        <v>0</v>
      </c>
      <c r="F286" s="2">
        <v>0</v>
      </c>
      <c r="G286" s="4">
        <f t="shared" si="8"/>
        <v>610462.47885000007</v>
      </c>
      <c r="H286" s="4">
        <f t="shared" si="9"/>
        <v>0.83999999985098839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2511852.5499999998</v>
      </c>
      <c r="D288" s="2">
        <f>'PR-RAS'!E292</f>
        <v>413897.88</v>
      </c>
      <c r="E288" s="2">
        <v>0</v>
      </c>
      <c r="F288" s="2">
        <v>0</v>
      </c>
      <c r="G288" s="4">
        <f t="shared" si="8"/>
        <v>958479.06496999983</v>
      </c>
      <c r="H288" s="4">
        <f t="shared" si="9"/>
        <v>0.5700000001816079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48002.43</v>
      </c>
      <c r="D290" s="2">
        <f>'PR-RAS'!E294</f>
        <v>44884.53</v>
      </c>
      <c r="E290" s="2">
        <v>0</v>
      </c>
      <c r="F290" s="2">
        <v>0</v>
      </c>
      <c r="G290" s="4">
        <f t="shared" si="8"/>
        <v>39815.960609999995</v>
      </c>
      <c r="H290" s="4">
        <f t="shared" si="9"/>
        <v>0.90000000000145519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380805.34</v>
      </c>
      <c r="D293" s="2">
        <f>'PR-RAS'!E298</f>
        <v>27573.809999999998</v>
      </c>
      <c r="E293" s="2">
        <v>0</v>
      </c>
      <c r="F293" s="2">
        <v>0</v>
      </c>
      <c r="G293" s="4">
        <f t="shared" si="8"/>
        <v>127298.26432</v>
      </c>
      <c r="H293" s="4">
        <f t="shared" si="9"/>
        <v>0.53000000002793968</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380805.34</v>
      </c>
      <c r="D294" s="2">
        <f>'PR-RAS'!E299</f>
        <v>26346.46</v>
      </c>
      <c r="E294" s="2">
        <v>0</v>
      </c>
      <c r="F294" s="2">
        <v>0</v>
      </c>
      <c r="G294" s="4">
        <f t="shared" si="8"/>
        <v>127014.99017999999</v>
      </c>
      <c r="H294" s="4">
        <f t="shared" si="9"/>
        <v>0.80000000002473826</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380805.34</v>
      </c>
      <c r="D295" s="2">
        <f>'PR-RAS'!E300</f>
        <v>26346.46</v>
      </c>
      <c r="E295" s="2">
        <v>0</v>
      </c>
      <c r="F295" s="2">
        <v>0</v>
      </c>
      <c r="G295" s="4">
        <f t="shared" si="8"/>
        <v>127448.48844</v>
      </c>
      <c r="H295" s="4">
        <f t="shared" si="9"/>
        <v>0.80000000002473826</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380805.34</v>
      </c>
      <c r="D296" s="2">
        <f>'PR-RAS'!E301</f>
        <v>26346.46</v>
      </c>
      <c r="E296" s="2">
        <v>0</v>
      </c>
      <c r="F296" s="2">
        <v>0</v>
      </c>
      <c r="G296" s="4">
        <f t="shared" si="8"/>
        <v>127881.98669999999</v>
      </c>
      <c r="H296" s="4">
        <f t="shared" si="9"/>
        <v>0.80000000002473826</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1227.3499999999999</v>
      </c>
      <c r="E306" s="2">
        <v>0</v>
      </c>
      <c r="F306" s="2">
        <v>0</v>
      </c>
      <c r="G306" s="4">
        <f t="shared" si="8"/>
        <v>748.68349999999998</v>
      </c>
      <c r="H306" s="4">
        <f t="shared" si="9"/>
        <v>0.34999999999990905</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1227.3499999999999</v>
      </c>
      <c r="E307" s="2">
        <v>0</v>
      </c>
      <c r="F307" s="2">
        <v>0</v>
      </c>
      <c r="G307" s="4">
        <f t="shared" si="8"/>
        <v>751.13819999999998</v>
      </c>
      <c r="H307" s="4">
        <f t="shared" si="9"/>
        <v>0.34999999999990905</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1227.3499999999999</v>
      </c>
      <c r="E308" s="2">
        <v>0</v>
      </c>
      <c r="F308" s="2">
        <v>0</v>
      </c>
      <c r="G308" s="4">
        <f t="shared" si="8"/>
        <v>753.59289999999999</v>
      </c>
      <c r="H308" s="4">
        <f t="shared" si="9"/>
        <v>0.34999999999990905</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338904.40000000008</v>
      </c>
      <c r="D345" s="2">
        <f>'PR-RAS'!E350</f>
        <v>1077895.31</v>
      </c>
      <c r="E345" s="2">
        <v>0</v>
      </c>
      <c r="F345" s="2">
        <v>0</v>
      </c>
      <c r="G345" s="4">
        <f t="shared" si="10"/>
        <v>858175.08687999996</v>
      </c>
      <c r="H345" s="4">
        <f t="shared" si="11"/>
        <v>0.71000000013737008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337590.44000000006</v>
      </c>
      <c r="D358" s="2">
        <f>'PR-RAS'!E363</f>
        <v>909682.28</v>
      </c>
      <c r="E358" s="2">
        <v>0</v>
      </c>
      <c r="F358" s="2">
        <v>0</v>
      </c>
      <c r="G358" s="4">
        <f t="shared" si="10"/>
        <v>770032.93499999994</v>
      </c>
      <c r="H358" s="4">
        <f t="shared" si="11"/>
        <v>0.72000000008847564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248462.14</v>
      </c>
      <c r="D359" s="2">
        <f>'PR-RAS'!E364</f>
        <v>412360.08</v>
      </c>
      <c r="E359" s="2">
        <v>0</v>
      </c>
      <c r="F359" s="2">
        <v>0</v>
      </c>
      <c r="G359" s="4">
        <f t="shared" si="10"/>
        <v>384199.2634</v>
      </c>
      <c r="H359" s="4">
        <f t="shared" si="11"/>
        <v>0.22000000003026798</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57421.22</v>
      </c>
      <c r="D361" s="2">
        <f>'PR-RAS'!E366</f>
        <v>138391.01</v>
      </c>
      <c r="E361" s="2">
        <v>0</v>
      </c>
      <c r="F361" s="2">
        <v>0</v>
      </c>
      <c r="G361" s="4">
        <f t="shared" si="10"/>
        <v>120313.16639999999</v>
      </c>
      <c r="H361" s="4">
        <f t="shared" si="11"/>
        <v>0.23000000001047738</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72878.05</v>
      </c>
      <c r="D362" s="2">
        <f>'PR-RAS'!E367</f>
        <v>0</v>
      </c>
      <c r="E362" s="2">
        <v>0</v>
      </c>
      <c r="F362" s="2">
        <v>0</v>
      </c>
      <c r="G362" s="4">
        <f t="shared" si="10"/>
        <v>26308.976050000001</v>
      </c>
      <c r="H362" s="4">
        <f t="shared" si="11"/>
        <v>5.0000000002910383E-2</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118162.87</v>
      </c>
      <c r="D363" s="2">
        <f>'PR-RAS'!E368</f>
        <v>273969.07</v>
      </c>
      <c r="E363" s="2">
        <v>0</v>
      </c>
      <c r="F363" s="2">
        <v>0</v>
      </c>
      <c r="G363" s="4">
        <f t="shared" si="10"/>
        <v>241128.56562000001</v>
      </c>
      <c r="H363" s="4">
        <f t="shared" si="11"/>
        <v>0.20000000001164153</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54718.14</v>
      </c>
      <c r="D364" s="2">
        <f>'PR-RAS'!E369</f>
        <v>492328.19999999995</v>
      </c>
      <c r="E364" s="2">
        <v>0</v>
      </c>
      <c r="F364" s="2">
        <v>0</v>
      </c>
      <c r="G364" s="4">
        <f t="shared" si="10"/>
        <v>377292.95801999996</v>
      </c>
      <c r="H364" s="4">
        <f t="shared" si="11"/>
        <v>0.33999999995285179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11486.84</v>
      </c>
      <c r="D365" s="2">
        <f>'PR-RAS'!E370</f>
        <v>10026.799999999999</v>
      </c>
      <c r="E365" s="2">
        <v>0</v>
      </c>
      <c r="F365" s="2">
        <v>0</v>
      </c>
      <c r="G365" s="4">
        <f t="shared" si="10"/>
        <v>11480.720159999999</v>
      </c>
      <c r="H365" s="4">
        <f t="shared" si="11"/>
        <v>0.36000000000058208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3538.99</v>
      </c>
      <c r="D366" s="2">
        <f>'PR-RAS'!E371</f>
        <v>33753.599999999999</v>
      </c>
      <c r="E366" s="2">
        <v>0</v>
      </c>
      <c r="F366" s="2">
        <v>0</v>
      </c>
      <c r="G366" s="4">
        <f t="shared" si="10"/>
        <v>25931.859349999999</v>
      </c>
      <c r="H366" s="4">
        <f t="shared" si="11"/>
        <v>0.41000000000167347</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14314.14</v>
      </c>
      <c r="E367" s="2">
        <v>0</v>
      </c>
      <c r="F367" s="2">
        <v>0</v>
      </c>
      <c r="G367" s="4">
        <f t="shared" si="10"/>
        <v>10477.95048</v>
      </c>
      <c r="H367" s="4">
        <f t="shared" si="11"/>
        <v>0.13999999999941792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39692.31</v>
      </c>
      <c r="D371" s="2">
        <f>'PR-RAS'!E376</f>
        <v>434233.66</v>
      </c>
      <c r="E371" s="2">
        <v>0</v>
      </c>
      <c r="F371" s="2">
        <v>0</v>
      </c>
      <c r="G371" s="4">
        <f t="shared" si="10"/>
        <v>336019.06309999997</v>
      </c>
      <c r="H371" s="4">
        <f t="shared" si="11"/>
        <v>0.65000000002328306</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34410.160000000003</v>
      </c>
      <c r="D386" s="2">
        <f>'PR-RAS'!E391</f>
        <v>4994</v>
      </c>
      <c r="E386" s="2">
        <v>0</v>
      </c>
      <c r="F386" s="2">
        <v>0</v>
      </c>
      <c r="G386" s="4">
        <f t="shared" ref="G386:G449" si="12">(B386/1000)*(C386*1+D386*2)</f>
        <v>17093.2916</v>
      </c>
      <c r="H386" s="4">
        <f t="shared" ref="H386:H449" si="13">ABS(C386-ROUND(C386,0))+ABS(D386-ROUND(D386,0))</f>
        <v>0.16000000000349246</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21069.77</v>
      </c>
      <c r="D388" s="2">
        <f>'PR-RAS'!E393</f>
        <v>3369</v>
      </c>
      <c r="E388" s="2">
        <v>0</v>
      </c>
      <c r="F388" s="2">
        <v>0</v>
      </c>
      <c r="G388" s="4">
        <f t="shared" si="12"/>
        <v>10761.60699</v>
      </c>
      <c r="H388" s="4">
        <f t="shared" si="13"/>
        <v>0.22999999999956344</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13340.39</v>
      </c>
      <c r="D389" s="2">
        <f>'PR-RAS'!E394</f>
        <v>1625</v>
      </c>
      <c r="E389" s="2">
        <v>0</v>
      </c>
      <c r="F389" s="2">
        <v>0</v>
      </c>
      <c r="G389" s="4">
        <f t="shared" si="12"/>
        <v>6437.07132</v>
      </c>
      <c r="H389" s="4">
        <f t="shared" si="13"/>
        <v>0.38999999999941792</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1313.96</v>
      </c>
      <c r="D397" s="2">
        <f>'PR-RAS'!E402</f>
        <v>168213.03</v>
      </c>
      <c r="E397" s="2">
        <v>0</v>
      </c>
      <c r="F397" s="2">
        <v>0</v>
      </c>
      <c r="G397" s="4">
        <f t="shared" si="12"/>
        <v>133745.04792000001</v>
      </c>
      <c r="H397" s="4">
        <f t="shared" si="13"/>
        <v>6.9999999998799467E-2</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1313.96</v>
      </c>
      <c r="D398" s="2">
        <f>'PR-RAS'!E403</f>
        <v>168213.03</v>
      </c>
      <c r="E398" s="2">
        <v>0</v>
      </c>
      <c r="F398" s="2">
        <v>0</v>
      </c>
      <c r="G398" s="4">
        <f t="shared" si="12"/>
        <v>134082.78794000001</v>
      </c>
      <c r="H398" s="4">
        <f t="shared" si="13"/>
        <v>6.9999999998799467E-2</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41900.939999999944</v>
      </c>
      <c r="D402" s="2">
        <f>'PR-RAS'!E407</f>
        <v>0</v>
      </c>
      <c r="E402" s="2">
        <v>0</v>
      </c>
      <c r="F402" s="2">
        <v>0</v>
      </c>
      <c r="G402" s="4">
        <f t="shared" si="12"/>
        <v>16802.276939999978</v>
      </c>
      <c r="H402" s="4">
        <f t="shared" si="13"/>
        <v>6.0000000055879354E-2</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0</v>
      </c>
      <c r="D403" s="2">
        <f>'PR-RAS'!E408</f>
        <v>1050321.5</v>
      </c>
      <c r="E403" s="2">
        <v>0</v>
      </c>
      <c r="F403" s="2">
        <v>0</v>
      </c>
      <c r="G403" s="4">
        <f t="shared" si="12"/>
        <v>844458.48600000003</v>
      </c>
      <c r="H403" s="4">
        <f t="shared" si="13"/>
        <v>0.5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2807557.49</v>
      </c>
      <c r="D405" s="2">
        <f>'PR-RAS'!E410</f>
        <v>0</v>
      </c>
      <c r="E405" s="2">
        <v>0</v>
      </c>
      <c r="F405" s="2">
        <v>0</v>
      </c>
      <c r="G405" s="4">
        <f t="shared" si="12"/>
        <v>1134253.2259600002</v>
      </c>
      <c r="H405" s="4">
        <f t="shared" si="13"/>
        <v>0.49000000022351742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248621.44</v>
      </c>
      <c r="D406" s="2">
        <f>'PR-RAS'!E411</f>
        <v>196492.98</v>
      </c>
      <c r="E406" s="2">
        <v>0</v>
      </c>
      <c r="F406" s="2">
        <v>0</v>
      </c>
      <c r="G406" s="4">
        <f t="shared" si="12"/>
        <v>259850.99700000003</v>
      </c>
      <c r="H406" s="4">
        <f t="shared" si="13"/>
        <v>0.45999999999185093</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1723252.31</v>
      </c>
      <c r="D407" s="2">
        <f>'PR-RAS'!E412</f>
        <v>1693988.78</v>
      </c>
      <c r="E407" s="2">
        <v>0</v>
      </c>
      <c r="F407" s="2">
        <v>0</v>
      </c>
      <c r="G407" s="4">
        <f t="shared" si="12"/>
        <v>2075159.3272200001</v>
      </c>
      <c r="H407" s="4">
        <f t="shared" si="13"/>
        <v>0.53000000002793968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1014086.9400000002</v>
      </c>
      <c r="D408" s="2">
        <f>'PR-RAS'!E413</f>
        <v>2006955.69</v>
      </c>
      <c r="E408" s="2">
        <v>0</v>
      </c>
      <c r="F408" s="2">
        <v>0</v>
      </c>
      <c r="G408" s="4">
        <f t="shared" si="12"/>
        <v>2046395.3162400001</v>
      </c>
      <c r="H408" s="4">
        <f t="shared" si="13"/>
        <v>0.36999999987892807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709165.36999999988</v>
      </c>
      <c r="D409" s="2">
        <f>'PR-RAS'!E414</f>
        <v>0</v>
      </c>
      <c r="E409" s="2">
        <v>0</v>
      </c>
      <c r="F409" s="2">
        <v>0</v>
      </c>
      <c r="G409" s="4">
        <f t="shared" si="12"/>
        <v>289339.47095999995</v>
      </c>
      <c r="H409" s="4">
        <f t="shared" si="13"/>
        <v>0.36999999987892807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312966.90999999992</v>
      </c>
      <c r="E410" s="2">
        <v>0</v>
      </c>
      <c r="F410" s="2">
        <v>0</v>
      </c>
      <c r="G410" s="4">
        <f t="shared" si="12"/>
        <v>256006.93237999993</v>
      </c>
      <c r="H410" s="4">
        <f t="shared" si="13"/>
        <v>9.0000000083819032E-2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413897.88</v>
      </c>
      <c r="E411" s="2">
        <v>0</v>
      </c>
      <c r="F411" s="2">
        <v>0</v>
      </c>
      <c r="G411" s="4">
        <f t="shared" si="12"/>
        <v>339396.26159999997</v>
      </c>
      <c r="H411" s="4">
        <f t="shared" si="13"/>
        <v>0.11999999999534339</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295704.94000000041</v>
      </c>
      <c r="D412" s="2">
        <f>'PR-RAS'!E417</f>
        <v>0</v>
      </c>
      <c r="E412" s="2">
        <v>0</v>
      </c>
      <c r="F412" s="2">
        <v>0</v>
      </c>
      <c r="G412" s="4">
        <f t="shared" si="12"/>
        <v>121534.73034000015</v>
      </c>
      <c r="H412" s="4">
        <f t="shared" si="13"/>
        <v>5.9999999590218067E-2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296623.87</v>
      </c>
      <c r="D413" s="2">
        <f>'PR-RAS'!E418</f>
        <v>241377.51</v>
      </c>
      <c r="E413" s="2">
        <v>0</v>
      </c>
      <c r="F413" s="2">
        <v>0</v>
      </c>
      <c r="G413" s="4">
        <f t="shared" si="12"/>
        <v>321104.10268000001</v>
      </c>
      <c r="H413" s="4">
        <f t="shared" si="13"/>
        <v>0.61999999999534339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4055.35</v>
      </c>
      <c r="D414" s="2">
        <f>'PR-RAS'!E420</f>
        <v>286875</v>
      </c>
      <c r="E414" s="2">
        <v>0</v>
      </c>
      <c r="F414" s="2">
        <v>0</v>
      </c>
      <c r="G414" s="4">
        <f t="shared" si="12"/>
        <v>238633.60954999996</v>
      </c>
      <c r="H414" s="4">
        <f t="shared" si="13"/>
        <v>0.34999999999990905</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4055.35</v>
      </c>
      <c r="D478" s="2">
        <f>'PR-RAS'!E484</f>
        <v>286875</v>
      </c>
      <c r="E478" s="2">
        <v>0</v>
      </c>
      <c r="F478" s="2">
        <v>0</v>
      </c>
      <c r="G478" s="4">
        <f t="shared" si="14"/>
        <v>275613.15194999997</v>
      </c>
      <c r="H478" s="4">
        <f t="shared" si="15"/>
        <v>0.34999999999990905</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286875</v>
      </c>
      <c r="E489" s="2">
        <v>0</v>
      </c>
      <c r="F489" s="2">
        <v>0</v>
      </c>
      <c r="G489" s="4">
        <f t="shared" si="14"/>
        <v>279990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286875</v>
      </c>
      <c r="E492" s="2">
        <v>0</v>
      </c>
      <c r="F492" s="2">
        <v>0</v>
      </c>
      <c r="G492" s="4">
        <f t="shared" si="14"/>
        <v>281711.25</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4055.35</v>
      </c>
      <c r="D501" s="2">
        <f>'PR-RAS'!E507</f>
        <v>0</v>
      </c>
      <c r="E501" s="2">
        <v>0</v>
      </c>
      <c r="F501" s="2">
        <v>0</v>
      </c>
      <c r="G501" s="4">
        <f t="shared" si="14"/>
        <v>2027.675</v>
      </c>
      <c r="H501" s="4">
        <f t="shared" si="15"/>
        <v>0.34999999999990905</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4055.35</v>
      </c>
      <c r="D502" s="2">
        <f>'PR-RAS'!E508</f>
        <v>0</v>
      </c>
      <c r="E502" s="2">
        <v>0</v>
      </c>
      <c r="F502" s="2">
        <v>0</v>
      </c>
      <c r="G502" s="4">
        <f t="shared" si="14"/>
        <v>2031.73035</v>
      </c>
      <c r="H502" s="4">
        <f t="shared" si="15"/>
        <v>0.34999999999990905</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274633.82</v>
      </c>
      <c r="D522" s="2">
        <f>'PR-RAS'!E528</f>
        <v>155824.22999999998</v>
      </c>
      <c r="E522" s="2">
        <v>0</v>
      </c>
      <c r="F522" s="2">
        <v>0</v>
      </c>
      <c r="G522" s="4">
        <f t="shared" si="16"/>
        <v>305453.06788000005</v>
      </c>
      <c r="H522" s="4">
        <f t="shared" si="17"/>
        <v>0.40999999997438863</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274633.82</v>
      </c>
      <c r="D587" s="2">
        <f>'PR-RAS'!E593</f>
        <v>155824.22999999998</v>
      </c>
      <c r="E587" s="2">
        <v>0</v>
      </c>
      <c r="F587" s="2">
        <v>0</v>
      </c>
      <c r="G587" s="4">
        <f t="shared" si="18"/>
        <v>343561.41608</v>
      </c>
      <c r="H587" s="4">
        <f t="shared" si="19"/>
        <v>0.40999999997438863</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263820.82</v>
      </c>
      <c r="D599" s="2">
        <f>'PR-RAS'!E605</f>
        <v>151768.87</v>
      </c>
      <c r="E599" s="2">
        <v>0</v>
      </c>
      <c r="F599" s="2">
        <v>0</v>
      </c>
      <c r="G599" s="4">
        <f t="shared" si="18"/>
        <v>339280.41888000001</v>
      </c>
      <c r="H599" s="4">
        <f t="shared" si="19"/>
        <v>0.30999999999767169</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263820.82</v>
      </c>
      <c r="D600" s="2">
        <f>'PR-RAS'!E606</f>
        <v>0</v>
      </c>
      <c r="E600" s="2">
        <v>0</v>
      </c>
      <c r="F600" s="2">
        <v>0</v>
      </c>
      <c r="G600" s="4">
        <f t="shared" si="18"/>
        <v>158028.67118</v>
      </c>
      <c r="H600" s="4">
        <f t="shared" si="19"/>
        <v>0.17999999999301508</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151768.87</v>
      </c>
      <c r="E602" s="2">
        <v>0</v>
      </c>
      <c r="F602" s="2">
        <v>0</v>
      </c>
      <c r="G602" s="4">
        <f t="shared" si="18"/>
        <v>182426.18174</v>
      </c>
      <c r="H602" s="4">
        <f t="shared" si="19"/>
        <v>0.13000000000465661</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10813</v>
      </c>
      <c r="D611" s="2">
        <f>'PR-RAS'!E617</f>
        <v>4055.36</v>
      </c>
      <c r="E611" s="2">
        <v>0</v>
      </c>
      <c r="F611" s="2">
        <v>0</v>
      </c>
      <c r="G611" s="4">
        <f t="shared" si="18"/>
        <v>11543.469200000001</v>
      </c>
      <c r="H611" s="4">
        <f t="shared" si="19"/>
        <v>0.36000000000012733</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10813</v>
      </c>
      <c r="D612" s="2">
        <f>'PR-RAS'!E618</f>
        <v>4055.36</v>
      </c>
      <c r="E612" s="2">
        <v>0</v>
      </c>
      <c r="F612" s="2">
        <v>0</v>
      </c>
      <c r="G612" s="4">
        <f t="shared" si="18"/>
        <v>11562.39292</v>
      </c>
      <c r="H612" s="4">
        <f t="shared" si="19"/>
        <v>0.36000000000012733</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131050.77000000002</v>
      </c>
      <c r="E629" s="2">
        <v>0</v>
      </c>
      <c r="F629" s="2">
        <v>0</v>
      </c>
      <c r="G629" s="4">
        <f t="shared" si="18"/>
        <v>164599.76712000003</v>
      </c>
      <c r="H629" s="4">
        <f t="shared" si="19"/>
        <v>0.22999999998137355</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270578.47000000003</v>
      </c>
      <c r="D630" s="2">
        <f>'PR-RAS'!E636</f>
        <v>0</v>
      </c>
      <c r="E630" s="2">
        <v>0</v>
      </c>
      <c r="F630" s="2">
        <v>0</v>
      </c>
      <c r="G630" s="4">
        <f t="shared" si="18"/>
        <v>170193.85763000001</v>
      </c>
      <c r="H630" s="4">
        <f t="shared" si="19"/>
        <v>0.47000000003026798</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269123.09999999998</v>
      </c>
      <c r="D631" s="2">
        <f>'PR-RAS'!E637</f>
        <v>0</v>
      </c>
      <c r="E631" s="2">
        <v>0</v>
      </c>
      <c r="F631" s="2">
        <v>0</v>
      </c>
      <c r="G631" s="4">
        <f t="shared" si="18"/>
        <v>169547.55299999999</v>
      </c>
      <c r="H631" s="4">
        <f t="shared" si="19"/>
        <v>9.9999999976716936E-2</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1727307.6600000001</v>
      </c>
      <c r="D633" s="2">
        <f>'PR-RAS'!E639</f>
        <v>1980863.78</v>
      </c>
      <c r="E633" s="2">
        <v>0</v>
      </c>
      <c r="F633" s="2">
        <v>0</v>
      </c>
      <c r="G633" s="4">
        <f t="shared" si="18"/>
        <v>3595470.2590400004</v>
      </c>
      <c r="H633" s="4">
        <f t="shared" si="19"/>
        <v>0.55999999982304871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1288720.7600000002</v>
      </c>
      <c r="D634" s="2">
        <f>'PR-RAS'!E640</f>
        <v>2162779.92</v>
      </c>
      <c r="E634" s="2">
        <v>0</v>
      </c>
      <c r="F634" s="2">
        <v>0</v>
      </c>
      <c r="G634" s="4">
        <f t="shared" si="18"/>
        <v>3553839.6198</v>
      </c>
      <c r="H634" s="4">
        <f t="shared" si="19"/>
        <v>0.31999999983236194</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438586.89999999991</v>
      </c>
      <c r="D635" s="2">
        <f>'PR-RAS'!E641</f>
        <v>0</v>
      </c>
      <c r="E635" s="2">
        <v>0</v>
      </c>
      <c r="F635" s="2">
        <v>0</v>
      </c>
      <c r="G635" s="4">
        <f t="shared" si="18"/>
        <v>278064.09459999995</v>
      </c>
      <c r="H635" s="4">
        <f t="shared" si="19"/>
        <v>0.10000000009313226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181916.1399999999</v>
      </c>
      <c r="E636" s="2">
        <v>0</v>
      </c>
      <c r="F636" s="2">
        <v>0</v>
      </c>
      <c r="G636" s="4">
        <f t="shared" si="18"/>
        <v>231033.49779999987</v>
      </c>
      <c r="H636" s="4">
        <f t="shared" si="19"/>
        <v>0.13999999989755452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413897.88</v>
      </c>
      <c r="E637" s="2">
        <v>0</v>
      </c>
      <c r="F637" s="2">
        <v>0</v>
      </c>
      <c r="G637" s="4">
        <f t="shared" si="18"/>
        <v>526478.10336000007</v>
      </c>
      <c r="H637" s="4">
        <f t="shared" si="19"/>
        <v>0.11999999999534339</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26581.840000000433</v>
      </c>
      <c r="D638" s="2">
        <f>'PR-RAS'!E644</f>
        <v>0</v>
      </c>
      <c r="E638" s="2">
        <v>0</v>
      </c>
      <c r="F638" s="2">
        <v>0</v>
      </c>
      <c r="G638" s="4">
        <f t="shared" si="18"/>
        <v>16932.632080000276</v>
      </c>
      <c r="H638" s="4">
        <f t="shared" si="19"/>
        <v>0.159999999566935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412005.05999999947</v>
      </c>
      <c r="D639" s="2">
        <f>'PR-RAS'!E645</f>
        <v>231981.74000000011</v>
      </c>
      <c r="E639" s="2">
        <v>0</v>
      </c>
      <c r="F639" s="2">
        <v>0</v>
      </c>
      <c r="G639" s="4">
        <f t="shared" si="18"/>
        <v>558867.92851999984</v>
      </c>
      <c r="H639" s="4">
        <f t="shared" si="19"/>
        <v>0.31999999936670065</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76931.75</v>
      </c>
      <c r="D642" s="2">
        <f>'PR-RAS'!E649</f>
        <v>349068.91</v>
      </c>
      <c r="E642" s="2">
        <v>0</v>
      </c>
      <c r="F642" s="2">
        <v>0</v>
      </c>
      <c r="G642" s="4">
        <f t="shared" ref="G642:G705" si="20">(B642/1000)*(C642*1+D642*2)</f>
        <v>496819.59437000001</v>
      </c>
      <c r="H642" s="4">
        <f t="shared" ref="H642:H705" si="21">ABS(C642-ROUND(C642,0))+ABS(D642-ROUND(D642,0))</f>
        <v>0.34000000002561137</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1922825.23</v>
      </c>
      <c r="D643" s="2">
        <f>'PR-RAS'!E650</f>
        <v>1879984.06</v>
      </c>
      <c r="E643" s="2">
        <v>0</v>
      </c>
      <c r="F643" s="2">
        <v>0</v>
      </c>
      <c r="G643" s="4">
        <f t="shared" si="20"/>
        <v>3648353.3306999998</v>
      </c>
      <c r="H643" s="4">
        <f t="shared" si="21"/>
        <v>0.2900000000372529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1650688.07</v>
      </c>
      <c r="D644" s="2">
        <f>'PR-RAS'!E651</f>
        <v>1951521.8</v>
      </c>
      <c r="E644" s="2">
        <v>0</v>
      </c>
      <c r="F644" s="2">
        <v>0</v>
      </c>
      <c r="G644" s="4">
        <f t="shared" si="20"/>
        <v>3571049.4638100001</v>
      </c>
      <c r="H644" s="4">
        <f t="shared" si="21"/>
        <v>0.27000000001862645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349068.90999999992</v>
      </c>
      <c r="D645" s="2">
        <f>'PR-RAS'!E652</f>
        <v>277531.17000000016</v>
      </c>
      <c r="E645" s="2">
        <v>0</v>
      </c>
      <c r="F645" s="2">
        <v>0</v>
      </c>
      <c r="G645" s="4">
        <f t="shared" si="20"/>
        <v>582260.52500000014</v>
      </c>
      <c r="H645" s="4">
        <f t="shared" si="21"/>
        <v>0.26000000024214387</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14</v>
      </c>
      <c r="D646" s="2">
        <f>'PR-RAS'!E653</f>
        <v>21</v>
      </c>
      <c r="E646" s="2">
        <v>0</v>
      </c>
      <c r="F646" s="2">
        <v>0</v>
      </c>
      <c r="G646" s="4">
        <f t="shared" si="20"/>
        <v>36.120000000000005</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13</v>
      </c>
      <c r="D648" s="2">
        <f>'PR-RAS'!E655</f>
        <v>19</v>
      </c>
      <c r="E648" s="2">
        <v>0</v>
      </c>
      <c r="F648" s="2">
        <v>0</v>
      </c>
      <c r="G648" s="4">
        <f t="shared" si="20"/>
        <v>32.997</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22.95</v>
      </c>
      <c r="D653" s="2">
        <f>'PR-RAS'!E660</f>
        <v>0</v>
      </c>
      <c r="E653" s="2">
        <v>0</v>
      </c>
      <c r="F653" s="2">
        <v>0</v>
      </c>
      <c r="G653" s="4">
        <f t="shared" si="20"/>
        <v>14.9634</v>
      </c>
      <c r="H653" s="4">
        <f t="shared" si="21"/>
        <v>5.0000000000000711E-2</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404884.87</v>
      </c>
      <c r="D654" s="2">
        <f>'PR-RAS'!E661</f>
        <v>539265.97</v>
      </c>
      <c r="E654" s="2">
        <v>0</v>
      </c>
      <c r="F654" s="2">
        <v>0</v>
      </c>
      <c r="G654" s="4">
        <f t="shared" si="20"/>
        <v>968671.17693000007</v>
      </c>
      <c r="H654" s="4">
        <f t="shared" si="21"/>
        <v>0.16000000003259629</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34708.050000000003</v>
      </c>
      <c r="D655" s="2">
        <f>'PR-RAS'!E662</f>
        <v>490.94</v>
      </c>
      <c r="E655" s="2">
        <v>0</v>
      </c>
      <c r="F655" s="2">
        <v>0</v>
      </c>
      <c r="G655" s="4">
        <f t="shared" si="20"/>
        <v>23341.214220000002</v>
      </c>
      <c r="H655" s="4">
        <f t="shared" si="21"/>
        <v>0.11000000000291266</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45705</v>
      </c>
      <c r="D658" s="2">
        <f>'PR-RAS'!E665</f>
        <v>110700</v>
      </c>
      <c r="E658" s="2">
        <v>0</v>
      </c>
      <c r="F658" s="2">
        <v>0</v>
      </c>
      <c r="G658" s="4">
        <f t="shared" si="20"/>
        <v>175487.98500000002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14000</v>
      </c>
      <c r="D659" s="2">
        <f>'PR-RAS'!E666</f>
        <v>20000</v>
      </c>
      <c r="E659" s="2">
        <v>0</v>
      </c>
      <c r="F659" s="2">
        <v>0</v>
      </c>
      <c r="G659" s="4">
        <f t="shared" si="20"/>
        <v>35532</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917.44</v>
      </c>
      <c r="D662" s="2">
        <f>'PR-RAS'!E669</f>
        <v>1357.11</v>
      </c>
      <c r="E662" s="2">
        <v>0</v>
      </c>
      <c r="F662" s="2">
        <v>0</v>
      </c>
      <c r="G662" s="4">
        <f t="shared" si="20"/>
        <v>2400.5272599999998</v>
      </c>
      <c r="H662" s="4">
        <f t="shared" si="21"/>
        <v>0.54999999999995453</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4000</v>
      </c>
      <c r="D663" s="2">
        <f>'PR-RAS'!E670</f>
        <v>0</v>
      </c>
      <c r="E663" s="2">
        <v>0</v>
      </c>
      <c r="F663" s="2">
        <v>0</v>
      </c>
      <c r="G663" s="4">
        <f t="shared" si="20"/>
        <v>2648</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25151.3</v>
      </c>
      <c r="D666" s="2">
        <f>'PR-RAS'!E673</f>
        <v>244607.17</v>
      </c>
      <c r="E666" s="2">
        <v>0</v>
      </c>
      <c r="F666" s="2">
        <v>0</v>
      </c>
      <c r="G666" s="4">
        <f t="shared" si="20"/>
        <v>342053.15060000005</v>
      </c>
      <c r="H666" s="4">
        <f t="shared" si="21"/>
        <v>0.47000000001207809</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83452.13</v>
      </c>
      <c r="D687" s="2">
        <f>'PR-RAS'!E694</f>
        <v>225846.43</v>
      </c>
      <c r="E687" s="2">
        <v>0</v>
      </c>
      <c r="F687" s="2">
        <v>0</v>
      </c>
      <c r="G687" s="4">
        <f t="shared" si="20"/>
        <v>367109.46314000001</v>
      </c>
      <c r="H687" s="4">
        <f t="shared" si="21"/>
        <v>0.55999999999767169</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5198.8100000000004</v>
      </c>
      <c r="D690" s="2">
        <f>'PR-RAS'!E697</f>
        <v>7690.29</v>
      </c>
      <c r="E690" s="2">
        <v>0</v>
      </c>
      <c r="F690" s="2">
        <v>0</v>
      </c>
      <c r="G690" s="4">
        <f t="shared" si="20"/>
        <v>14179.199709999999</v>
      </c>
      <c r="H690" s="4">
        <f t="shared" si="21"/>
        <v>0.47999999999956344</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289650.28999999998</v>
      </c>
      <c r="D691" s="2">
        <f>'PR-RAS'!E698</f>
        <v>20000</v>
      </c>
      <c r="E691" s="2">
        <v>0</v>
      </c>
      <c r="F691" s="2">
        <v>0</v>
      </c>
      <c r="G691" s="4">
        <f t="shared" si="20"/>
        <v>227458.70009999996</v>
      </c>
      <c r="H691" s="4">
        <f t="shared" si="21"/>
        <v>0.28999999997904524</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398</v>
      </c>
      <c r="D710" s="2">
        <f>'PR-RAS'!E717</f>
        <v>0</v>
      </c>
      <c r="E710" s="2">
        <v>0</v>
      </c>
      <c r="F710" s="2">
        <v>0</v>
      </c>
      <c r="G710" s="4">
        <f t="shared" si="22"/>
        <v>282.18199999999996</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1471.68</v>
      </c>
      <c r="D711" s="2">
        <f>'PR-RAS'!E718</f>
        <v>1653.28</v>
      </c>
      <c r="E711" s="2">
        <v>0</v>
      </c>
      <c r="F711" s="2">
        <v>0</v>
      </c>
      <c r="G711" s="4">
        <f t="shared" si="22"/>
        <v>3392.5503999999996</v>
      </c>
      <c r="H711" s="4">
        <f t="shared" si="23"/>
        <v>0.59999999999990905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962.28</v>
      </c>
      <c r="D714" s="2">
        <f>'PR-RAS'!E721</f>
        <v>2365.56</v>
      </c>
      <c r="E714" s="2">
        <v>0</v>
      </c>
      <c r="F714" s="2">
        <v>0</v>
      </c>
      <c r="G714" s="4">
        <f t="shared" si="22"/>
        <v>4059.3941999999997</v>
      </c>
      <c r="H714" s="4">
        <f t="shared" si="23"/>
        <v>0.72000000000002728</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6172.84</v>
      </c>
      <c r="D715" s="2">
        <f>'PR-RAS'!E722</f>
        <v>1119.77</v>
      </c>
      <c r="E715" s="2">
        <v>0</v>
      </c>
      <c r="F715" s="2">
        <v>0</v>
      </c>
      <c r="G715" s="4">
        <f t="shared" si="22"/>
        <v>6006.4393200000004</v>
      </c>
      <c r="H715" s="4">
        <f t="shared" si="23"/>
        <v>0.38999999999987267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1257.67</v>
      </c>
      <c r="D735" s="2">
        <f>'PR-RAS'!E742</f>
        <v>2689.27</v>
      </c>
      <c r="E735" s="2">
        <v>0</v>
      </c>
      <c r="F735" s="2">
        <v>0</v>
      </c>
      <c r="G735" s="4">
        <f t="shared" si="22"/>
        <v>4870.9781400000002</v>
      </c>
      <c r="H735" s="4">
        <f t="shared" si="23"/>
        <v>0.59999999999990905</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6272.73</v>
      </c>
      <c r="D766" s="2">
        <f>'PR-RAS'!E773</f>
        <v>0</v>
      </c>
      <c r="E766" s="2">
        <v>0</v>
      </c>
      <c r="F766" s="2">
        <v>0</v>
      </c>
      <c r="G766" s="4">
        <f t="shared" si="22"/>
        <v>4798.6384499999995</v>
      </c>
      <c r="H766" s="4">
        <f t="shared" si="23"/>
        <v>0.27000000000043656</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49224.26</v>
      </c>
      <c r="D809" s="2">
        <f>'PR-RAS'!E816</f>
        <v>12778.14</v>
      </c>
      <c r="E809" s="2">
        <v>0</v>
      </c>
      <c r="F809" s="2">
        <v>0</v>
      </c>
      <c r="G809" s="4">
        <f t="shared" si="24"/>
        <v>60422.676320000013</v>
      </c>
      <c r="H809" s="4">
        <f t="shared" si="25"/>
        <v>0.40000000000145519</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5200</v>
      </c>
      <c r="E812" s="2">
        <v>0</v>
      </c>
      <c r="F812" s="2">
        <v>0</v>
      </c>
      <c r="G812" s="4">
        <f t="shared" si="24"/>
        <v>8434.4000000000015</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7167.05</v>
      </c>
      <c r="D814" s="2">
        <f>'PR-RAS'!E821</f>
        <v>8400</v>
      </c>
      <c r="E814" s="2">
        <v>0</v>
      </c>
      <c r="F814" s="2">
        <v>0</v>
      </c>
      <c r="G814" s="4">
        <f t="shared" si="24"/>
        <v>19485.211649999997</v>
      </c>
      <c r="H814" s="4">
        <f t="shared" si="25"/>
        <v>5.0000000000181899E-2</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5700</v>
      </c>
      <c r="D816" s="2">
        <f>'PR-RAS'!E823</f>
        <v>20000</v>
      </c>
      <c r="E816" s="2">
        <v>0</v>
      </c>
      <c r="F816" s="2">
        <v>0</v>
      </c>
      <c r="G816" s="4">
        <f t="shared" si="24"/>
        <v>37245.5</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5776.77</v>
      </c>
      <c r="D817" s="2">
        <f>'PR-RAS'!E824</f>
        <v>4295.88</v>
      </c>
      <c r="E817" s="2">
        <v>0</v>
      </c>
      <c r="F817" s="2">
        <v>0</v>
      </c>
      <c r="G817" s="4">
        <f t="shared" si="24"/>
        <v>11724.72048</v>
      </c>
      <c r="H817" s="4">
        <f t="shared" si="25"/>
        <v>0.3499999999994543</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1005.38</v>
      </c>
      <c r="D821" s="2">
        <f>'PR-RAS'!E828</f>
        <v>26195.82</v>
      </c>
      <c r="E821" s="2">
        <v>0</v>
      </c>
      <c r="F821" s="2">
        <v>0</v>
      </c>
      <c r="G821" s="4">
        <f t="shared" si="24"/>
        <v>43785.556399999994</v>
      </c>
      <c r="H821" s="4">
        <f t="shared" si="25"/>
        <v>0.56000000000028649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22000</v>
      </c>
      <c r="E822" s="2">
        <v>0</v>
      </c>
      <c r="F822" s="2">
        <v>0</v>
      </c>
      <c r="G822" s="4">
        <f t="shared" si="24"/>
        <v>36124</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12339.61</v>
      </c>
      <c r="D823" s="2">
        <f>'PR-RAS'!E830</f>
        <v>2828.11</v>
      </c>
      <c r="E823" s="2">
        <v>0</v>
      </c>
      <c r="F823" s="2">
        <v>0</v>
      </c>
      <c r="G823" s="4">
        <f t="shared" si="24"/>
        <v>14792.572260000001</v>
      </c>
      <c r="H823" s="4">
        <f t="shared" si="25"/>
        <v>0.49999999999954525</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286875</v>
      </c>
      <c r="E883" s="2">
        <v>0</v>
      </c>
      <c r="F883" s="2">
        <v>0</v>
      </c>
      <c r="G883" s="4">
        <f t="shared" si="26"/>
        <v>506047.5</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4055.35</v>
      </c>
      <c r="D893" s="2">
        <f>'PR-RAS'!E900</f>
        <v>0</v>
      </c>
      <c r="E893" s="2">
        <v>0</v>
      </c>
      <c r="F893" s="2">
        <v>0</v>
      </c>
      <c r="G893" s="4">
        <f t="shared" si="26"/>
        <v>3617.3721999999998</v>
      </c>
      <c r="H893" s="4">
        <f t="shared" si="27"/>
        <v>0.34999999999990905</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263820.82</v>
      </c>
      <c r="D946" s="2">
        <f>'PR-RAS'!E953</f>
        <v>0</v>
      </c>
      <c r="E946" s="2">
        <v>0</v>
      </c>
      <c r="F946" s="2">
        <v>0</v>
      </c>
      <c r="G946" s="4">
        <f t="shared" si="28"/>
        <v>249310.67489999998</v>
      </c>
      <c r="H946" s="4">
        <f t="shared" si="29"/>
        <v>0.17999999999301508</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151768.87</v>
      </c>
      <c r="E951" s="2">
        <v>0</v>
      </c>
      <c r="F951" s="2">
        <v>0</v>
      </c>
      <c r="G951" s="4">
        <f t="shared" si="28"/>
        <v>288360.853</v>
      </c>
      <c r="H951" s="4">
        <f t="shared" si="29"/>
        <v>0.13000000000465661</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10813</v>
      </c>
      <c r="D961" s="2">
        <f>'PR-RAS'!E968</f>
        <v>4055.36</v>
      </c>
      <c r="E961" s="2">
        <v>0</v>
      </c>
      <c r="F961" s="2">
        <v>0</v>
      </c>
      <c r="G961" s="4">
        <f t="shared" si="28"/>
        <v>18166.771199999999</v>
      </c>
      <c r="H961" s="4">
        <f t="shared" si="29"/>
        <v>0.36000000000012733</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135106.13</v>
      </c>
      <c r="E978" s="2">
        <v>0</v>
      </c>
      <c r="F978" s="2">
        <v>0</v>
      </c>
      <c r="G978" s="4">
        <f t="shared" si="30"/>
        <v>263997.37802</v>
      </c>
      <c r="H978" s="4">
        <f t="shared" si="31"/>
        <v>0.13000000000465661</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5384823.29</v>
      </c>
      <c r="D984" s="9">
        <f>BILANCA!E6</f>
        <v>5992403.8399999999</v>
      </c>
      <c r="E984" s="9">
        <v>0</v>
      </c>
      <c r="F984" s="9">
        <v>0</v>
      </c>
      <c r="G984" s="10">
        <f t="shared" ref="G984:G1047" si="32">B984/1000*C984+B984/500*D984</f>
        <v>17369.630969999998</v>
      </c>
      <c r="H984" s="10">
        <f t="shared" si="31"/>
        <v>0.45000000018626451</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4587003.59</v>
      </c>
      <c r="D985" s="2">
        <f>BILANCA!E7</f>
        <v>5439227.25</v>
      </c>
      <c r="E985" s="2">
        <v>0</v>
      </c>
      <c r="F985" s="2">
        <v>0</v>
      </c>
      <c r="G985" s="4">
        <f t="shared" si="32"/>
        <v>30930.91618</v>
      </c>
      <c r="H985" s="4">
        <f t="shared" si="31"/>
        <v>0.66000000014901161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541447.71</v>
      </c>
      <c r="D986" s="2">
        <f>BILANCA!E8</f>
        <v>541447.71</v>
      </c>
      <c r="E986" s="2">
        <v>0</v>
      </c>
      <c r="F986" s="2">
        <v>0</v>
      </c>
      <c r="G986" s="4">
        <f t="shared" si="32"/>
        <v>4873.0293899999997</v>
      </c>
      <c r="H986" s="4">
        <f t="shared" si="31"/>
        <v>0.58000000007450581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541447.71</v>
      </c>
      <c r="D987" s="2">
        <f>BILANCA!E9</f>
        <v>541447.71</v>
      </c>
      <c r="E987" s="2">
        <v>0</v>
      </c>
      <c r="F987" s="2">
        <v>0</v>
      </c>
      <c r="G987" s="4">
        <f t="shared" si="32"/>
        <v>6497.3725200000008</v>
      </c>
      <c r="H987" s="4">
        <f t="shared" si="31"/>
        <v>0.58000000007450581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51751.69</v>
      </c>
      <c r="D988" s="2">
        <f>BILANCA!E10</f>
        <v>51751.69</v>
      </c>
      <c r="E988" s="2">
        <v>0</v>
      </c>
      <c r="F988" s="2">
        <v>0</v>
      </c>
      <c r="G988" s="4">
        <f t="shared" si="32"/>
        <v>776.27535000000012</v>
      </c>
      <c r="H988" s="4">
        <f t="shared" si="31"/>
        <v>0.61999999999534339</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51751.69</v>
      </c>
      <c r="D989" s="2">
        <f>BILANCA!E11</f>
        <v>51751.69</v>
      </c>
      <c r="E989" s="2">
        <v>0</v>
      </c>
      <c r="F989" s="2">
        <v>0</v>
      </c>
      <c r="G989" s="4">
        <f t="shared" si="32"/>
        <v>931.53042000000005</v>
      </c>
      <c r="H989" s="4">
        <f t="shared" si="31"/>
        <v>0.61999999999534339</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3991379.54</v>
      </c>
      <c r="D990" s="2">
        <f>BILANCA!E12</f>
        <v>4843603.2</v>
      </c>
      <c r="E990" s="2">
        <v>0</v>
      </c>
      <c r="F990" s="2">
        <v>0</v>
      </c>
      <c r="G990" s="4">
        <f t="shared" si="32"/>
        <v>95750.101580000002</v>
      </c>
      <c r="H990" s="4">
        <f t="shared" si="31"/>
        <v>0.66000000014901161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3793532.43</v>
      </c>
      <c r="D991" s="2">
        <f>BILANCA!E13</f>
        <v>4202133.21</v>
      </c>
      <c r="E991" s="2">
        <v>0</v>
      </c>
      <c r="F991" s="2">
        <v>0</v>
      </c>
      <c r="G991" s="4">
        <f t="shared" si="32"/>
        <v>97582.390799999994</v>
      </c>
      <c r="H991" s="4">
        <f t="shared" si="31"/>
        <v>0.64000000013038516</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2118056.9700000002</v>
      </c>
      <c r="D993" s="2">
        <f>BILANCA!E15</f>
        <v>2402930.9700000002</v>
      </c>
      <c r="E993" s="2">
        <v>0</v>
      </c>
      <c r="F993" s="2">
        <v>0</v>
      </c>
      <c r="G993" s="4">
        <f t="shared" si="32"/>
        <v>69239.189100000003</v>
      </c>
      <c r="H993" s="4">
        <f t="shared" si="31"/>
        <v>5.9999999590218067E-2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1133471.58</v>
      </c>
      <c r="D994" s="2">
        <f>BILANCA!E16</f>
        <v>1133471.58</v>
      </c>
      <c r="E994" s="2">
        <v>0</v>
      </c>
      <c r="F994" s="2">
        <v>0</v>
      </c>
      <c r="G994" s="4">
        <f t="shared" si="32"/>
        <v>37404.562139999995</v>
      </c>
      <c r="H994" s="4">
        <f t="shared" si="31"/>
        <v>0.83999999985098839</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1428106.45</v>
      </c>
      <c r="D995" s="2">
        <f>BILANCA!E17</f>
        <v>1702075.52</v>
      </c>
      <c r="E995" s="2">
        <v>0</v>
      </c>
      <c r="F995" s="2">
        <v>0</v>
      </c>
      <c r="G995" s="4">
        <f t="shared" si="32"/>
        <v>57987.08988</v>
      </c>
      <c r="H995" s="4">
        <f t="shared" si="31"/>
        <v>0.92999999993480742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886102.57</v>
      </c>
      <c r="D996" s="2">
        <f>BILANCA!E18</f>
        <v>1036344.86</v>
      </c>
      <c r="E996" s="2">
        <v>0</v>
      </c>
      <c r="F996" s="2">
        <v>0</v>
      </c>
      <c r="G996" s="4">
        <f t="shared" si="32"/>
        <v>38464.299769999998</v>
      </c>
      <c r="H996" s="4">
        <f t="shared" si="31"/>
        <v>0.57000000006519258</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112444.51999999997</v>
      </c>
      <c r="D997" s="2">
        <f>BILANCA!E19</f>
        <v>561611.9</v>
      </c>
      <c r="E997" s="2">
        <v>0</v>
      </c>
      <c r="F997" s="2">
        <v>0</v>
      </c>
      <c r="G997" s="4">
        <f t="shared" si="32"/>
        <v>17299.356479999999</v>
      </c>
      <c r="H997" s="4">
        <f t="shared" si="31"/>
        <v>0.58000000000174623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20142.14</v>
      </c>
      <c r="D998" s="2">
        <f>BILANCA!E20</f>
        <v>30168.94</v>
      </c>
      <c r="E998" s="2">
        <v>0</v>
      </c>
      <c r="F998" s="2">
        <v>0</v>
      </c>
      <c r="G998" s="4">
        <f t="shared" si="32"/>
        <v>1207.2003</v>
      </c>
      <c r="H998" s="4">
        <f t="shared" si="31"/>
        <v>0.2000000000007276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15803.97</v>
      </c>
      <c r="D999" s="2">
        <f>BILANCA!E21</f>
        <v>49557.57</v>
      </c>
      <c r="E999" s="2">
        <v>0</v>
      </c>
      <c r="F999" s="2">
        <v>0</v>
      </c>
      <c r="G999" s="4">
        <f t="shared" si="32"/>
        <v>1838.7057599999998</v>
      </c>
      <c r="H999" s="4">
        <f t="shared" si="31"/>
        <v>0.46000000000094587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20789.82</v>
      </c>
      <c r="D1000" s="2">
        <f>BILANCA!E22</f>
        <v>32698.36</v>
      </c>
      <c r="E1000" s="2">
        <v>0</v>
      </c>
      <c r="F1000" s="2">
        <v>0</v>
      </c>
      <c r="G1000" s="4">
        <f t="shared" si="32"/>
        <v>1465.17118</v>
      </c>
      <c r="H1000" s="4">
        <f t="shared" si="31"/>
        <v>0.54000000000087311</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156759.60999999999</v>
      </c>
      <c r="D1004" s="2">
        <f>BILANCA!E26</f>
        <v>615128.91</v>
      </c>
      <c r="E1004" s="2">
        <v>0</v>
      </c>
      <c r="F1004" s="2">
        <v>0</v>
      </c>
      <c r="G1004" s="4">
        <f t="shared" si="32"/>
        <v>29127.366030000001</v>
      </c>
      <c r="H1004" s="4">
        <f t="shared" si="31"/>
        <v>0.47999999998137355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101051.02</v>
      </c>
      <c r="D1006" s="2">
        <f>BILANCA!E28</f>
        <v>165941.88</v>
      </c>
      <c r="E1006" s="2">
        <v>0</v>
      </c>
      <c r="F1006" s="2">
        <v>0</v>
      </c>
      <c r="G1006" s="4">
        <f t="shared" si="32"/>
        <v>9957.4999399999997</v>
      </c>
      <c r="H1006" s="4">
        <f t="shared" si="31"/>
        <v>0.13999999999941792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535.70000000000005</v>
      </c>
      <c r="D1007" s="2">
        <f>BILANCA!E29</f>
        <v>288.40000000000009</v>
      </c>
      <c r="E1007" s="2">
        <v>0</v>
      </c>
      <c r="F1007" s="2">
        <v>0</v>
      </c>
      <c r="G1007" s="4">
        <f t="shared" si="32"/>
        <v>26.700000000000006</v>
      </c>
      <c r="H1007" s="4">
        <f t="shared" si="31"/>
        <v>0.70000000000004547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1978</v>
      </c>
      <c r="D1008" s="2">
        <f>BILANCA!E30</f>
        <v>1978</v>
      </c>
      <c r="E1008" s="2">
        <v>0</v>
      </c>
      <c r="F1008" s="2">
        <v>0</v>
      </c>
      <c r="G1008" s="4">
        <f t="shared" si="32"/>
        <v>148.35000000000002</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1442.3</v>
      </c>
      <c r="D1012" s="2">
        <f>BILANCA!E34</f>
        <v>1689.6</v>
      </c>
      <c r="E1012" s="2">
        <v>0</v>
      </c>
      <c r="F1012" s="2">
        <v>0</v>
      </c>
      <c r="G1012" s="4">
        <f t="shared" si="32"/>
        <v>139.8235</v>
      </c>
      <c r="H1012" s="4">
        <f t="shared" si="31"/>
        <v>0.70000000000004547</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52220.59</v>
      </c>
      <c r="D1019" s="2">
        <f>BILANCA!E41</f>
        <v>52220.59</v>
      </c>
      <c r="E1019" s="2">
        <v>0</v>
      </c>
      <c r="F1019" s="2">
        <v>0</v>
      </c>
      <c r="G1019" s="4">
        <f t="shared" si="32"/>
        <v>5639.8237199999985</v>
      </c>
      <c r="H1019" s="4">
        <f t="shared" si="31"/>
        <v>0.82000000000698492</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52220.59</v>
      </c>
      <c r="D1020" s="2">
        <f>BILANCA!E42</f>
        <v>52220.59</v>
      </c>
      <c r="E1020" s="2">
        <v>0</v>
      </c>
      <c r="F1020" s="2">
        <v>0</v>
      </c>
      <c r="G1020" s="4">
        <f t="shared" si="32"/>
        <v>5796.4854899999991</v>
      </c>
      <c r="H1020" s="4">
        <f t="shared" si="31"/>
        <v>0.82000000000698492</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32646.300000000017</v>
      </c>
      <c r="D1023" s="2">
        <f>BILANCA!E45</f>
        <v>27349.100000000006</v>
      </c>
      <c r="E1023" s="2">
        <v>0</v>
      </c>
      <c r="F1023" s="2">
        <v>0</v>
      </c>
      <c r="G1023" s="4">
        <f t="shared" si="32"/>
        <v>3493.7800000000011</v>
      </c>
      <c r="H1023" s="4">
        <f t="shared" si="31"/>
        <v>0.40000000002328306</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23572.79</v>
      </c>
      <c r="D1025" s="2">
        <f>BILANCA!E47</f>
        <v>26941.79</v>
      </c>
      <c r="E1025" s="2">
        <v>0</v>
      </c>
      <c r="F1025" s="2">
        <v>0</v>
      </c>
      <c r="G1025" s="4">
        <f t="shared" si="32"/>
        <v>3253.1675400000004</v>
      </c>
      <c r="H1025" s="4">
        <f t="shared" si="31"/>
        <v>0.41999999999825377</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72601.13</v>
      </c>
      <c r="D1026" s="2">
        <f>BILANCA!E48</f>
        <v>74226.13</v>
      </c>
      <c r="E1026" s="2">
        <v>0</v>
      </c>
      <c r="F1026" s="2">
        <v>0</v>
      </c>
      <c r="G1026" s="4">
        <f t="shared" si="32"/>
        <v>9505.2957700000006</v>
      </c>
      <c r="H1026" s="4">
        <f t="shared" ref="H1026:H1089" si="33">ABS(C1026-ROUND(C1026,0))+ABS(D1026-ROUND(D1026,0))</f>
        <v>0.26000000000931323</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23226.5</v>
      </c>
      <c r="D1027" s="2">
        <f>BILANCA!E49</f>
        <v>23226.5</v>
      </c>
      <c r="E1027" s="2">
        <v>0</v>
      </c>
      <c r="F1027" s="2">
        <v>0</v>
      </c>
      <c r="G1027" s="4">
        <f t="shared" si="32"/>
        <v>3065.8979999999997</v>
      </c>
      <c r="H1027" s="4">
        <f t="shared" si="33"/>
        <v>1</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86754.12</v>
      </c>
      <c r="D1028" s="2">
        <f>BILANCA!E50</f>
        <v>97045.32</v>
      </c>
      <c r="E1028" s="2">
        <v>0</v>
      </c>
      <c r="F1028" s="2">
        <v>0</v>
      </c>
      <c r="G1028" s="4">
        <f t="shared" si="32"/>
        <v>12638.014200000001</v>
      </c>
      <c r="H1028" s="4">
        <f t="shared" si="33"/>
        <v>0.44000000000232831</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54155.519999999997</v>
      </c>
      <c r="D1032" s="2">
        <f>BILANCA!E54</f>
        <v>55196.38</v>
      </c>
      <c r="E1032" s="2">
        <v>0</v>
      </c>
      <c r="F1032" s="2">
        <v>0</v>
      </c>
      <c r="G1032" s="4">
        <f t="shared" si="32"/>
        <v>8062.8657199999998</v>
      </c>
      <c r="H1032" s="4">
        <f t="shared" si="33"/>
        <v>0.86000000000058208</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54155.519999999997</v>
      </c>
      <c r="D1033" s="2">
        <f>BILANCA!E55</f>
        <v>55196.38</v>
      </c>
      <c r="E1033" s="2">
        <v>0</v>
      </c>
      <c r="F1033" s="2">
        <v>0</v>
      </c>
      <c r="G1033" s="4">
        <f t="shared" si="32"/>
        <v>8227.4140000000007</v>
      </c>
      <c r="H1033" s="4">
        <f t="shared" si="33"/>
        <v>0.86000000000058208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54176.34</v>
      </c>
      <c r="D1034" s="2">
        <f>BILANCA!E56</f>
        <v>54176.34</v>
      </c>
      <c r="E1034" s="2">
        <v>0</v>
      </c>
      <c r="F1034" s="2">
        <v>0</v>
      </c>
      <c r="G1034" s="4">
        <f t="shared" si="32"/>
        <v>8288.9800199999991</v>
      </c>
      <c r="H1034" s="4">
        <f t="shared" si="33"/>
        <v>0.67999999999301508</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54176.34</v>
      </c>
      <c r="D1035" s="2">
        <f>BILANCA!E57</f>
        <v>54176.34</v>
      </c>
      <c r="E1035" s="2">
        <v>0</v>
      </c>
      <c r="F1035" s="2">
        <v>0</v>
      </c>
      <c r="G1035" s="4">
        <f t="shared" si="32"/>
        <v>8451.509039999999</v>
      </c>
      <c r="H1035" s="4">
        <f t="shared" si="33"/>
        <v>0.67999999999301508</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797819.70000000007</v>
      </c>
      <c r="D1046" s="2">
        <f>BILANCA!E68</f>
        <v>553176.59</v>
      </c>
      <c r="E1046" s="2">
        <v>0</v>
      </c>
      <c r="F1046" s="2">
        <v>0</v>
      </c>
      <c r="G1046" s="4">
        <f t="shared" si="32"/>
        <v>119962.89144000001</v>
      </c>
      <c r="H1046" s="4">
        <f t="shared" si="33"/>
        <v>0.7099999999627471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349068.91</v>
      </c>
      <c r="D1047" s="2">
        <f>BILANCA!E69</f>
        <v>277531.17</v>
      </c>
      <c r="E1047" s="2">
        <v>0</v>
      </c>
      <c r="F1047" s="2">
        <v>0</v>
      </c>
      <c r="G1047" s="4">
        <f t="shared" si="32"/>
        <v>57864.399999999994</v>
      </c>
      <c r="H1047" s="4">
        <f t="shared" si="33"/>
        <v>0.26000000000931323</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348845.99</v>
      </c>
      <c r="D1048" s="2">
        <f>BILANCA!E70</f>
        <v>277519.81</v>
      </c>
      <c r="E1048" s="2">
        <v>0</v>
      </c>
      <c r="F1048" s="2">
        <v>0</v>
      </c>
      <c r="G1048" s="4">
        <f t="shared" ref="G1048:G1111" si="34">B1048/1000*C1048+B1048/500*D1048</f>
        <v>58752.56465</v>
      </c>
      <c r="H1048" s="4">
        <f t="shared" si="33"/>
        <v>0.20000000001164153</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348845.99</v>
      </c>
      <c r="D1050" s="2">
        <f>BILANCA!E72</f>
        <v>277519.81</v>
      </c>
      <c r="E1050" s="2">
        <v>0</v>
      </c>
      <c r="F1050" s="2">
        <v>0</v>
      </c>
      <c r="G1050" s="4">
        <f t="shared" si="34"/>
        <v>60560.335870000003</v>
      </c>
      <c r="H1050" s="4">
        <f t="shared" si="33"/>
        <v>0.20000000001164153</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222.92</v>
      </c>
      <c r="D1054" s="2">
        <f>BILANCA!E76</f>
        <v>11.36</v>
      </c>
      <c r="E1054" s="2">
        <v>0</v>
      </c>
      <c r="F1054" s="2">
        <v>0</v>
      </c>
      <c r="G1054" s="4">
        <f t="shared" si="34"/>
        <v>17.440439999999999</v>
      </c>
      <c r="H1054" s="4">
        <f t="shared" si="33"/>
        <v>0.44000000000001194</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119450.53</v>
      </c>
      <c r="D1056" s="2">
        <f>BILANCA!E78</f>
        <v>5.38</v>
      </c>
      <c r="E1056" s="2">
        <v>0</v>
      </c>
      <c r="F1056" s="2">
        <v>0</v>
      </c>
      <c r="G1056" s="4">
        <f t="shared" si="34"/>
        <v>8720.6741700000002</v>
      </c>
      <c r="H1056" s="4">
        <f t="shared" si="33"/>
        <v>0.85000000000116405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119450.53</v>
      </c>
      <c r="D1064" s="2">
        <f>BILANCA!E86</f>
        <v>5.38</v>
      </c>
      <c r="E1064" s="2">
        <v>0</v>
      </c>
      <c r="F1064" s="2">
        <v>0</v>
      </c>
      <c r="G1064" s="4">
        <f t="shared" si="34"/>
        <v>9676.3644899999999</v>
      </c>
      <c r="H1064" s="4">
        <f t="shared" si="33"/>
        <v>0.85000000000116405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32676.39</v>
      </c>
      <c r="D1112" s="2">
        <f>BILANCA!E134</f>
        <v>34262.53</v>
      </c>
      <c r="E1112" s="2">
        <v>0</v>
      </c>
      <c r="F1112" s="2">
        <v>0</v>
      </c>
      <c r="G1112" s="4">
        <f t="shared" ref="G1112:G1175" si="36">B1112/1000*C1112+B1112/500*D1112</f>
        <v>13054.98705</v>
      </c>
      <c r="H1112" s="4">
        <f t="shared" si="35"/>
        <v>0.86000000000058208</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32676.39</v>
      </c>
      <c r="D1113" s="2">
        <f>BILANCA!E135</f>
        <v>34262.53</v>
      </c>
      <c r="E1113" s="2">
        <v>0</v>
      </c>
      <c r="F1113" s="2">
        <v>0</v>
      </c>
      <c r="G1113" s="4">
        <f t="shared" si="36"/>
        <v>13156.1885</v>
      </c>
      <c r="H1113" s="4">
        <f t="shared" si="35"/>
        <v>0.86000000000058208</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32676.39</v>
      </c>
      <c r="D1117" s="2">
        <f>BILANCA!E139</f>
        <v>34262.53</v>
      </c>
      <c r="E1117" s="2">
        <v>0</v>
      </c>
      <c r="F1117" s="2">
        <v>0</v>
      </c>
      <c r="G1117" s="4">
        <f t="shared" si="36"/>
        <v>13560.994300000002</v>
      </c>
      <c r="H1117" s="4">
        <f t="shared" si="35"/>
        <v>0.86000000000058208</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48002.43</v>
      </c>
      <c r="D1124" s="2">
        <f>BILANCA!E146</f>
        <v>44884.530000000006</v>
      </c>
      <c r="E1124" s="2">
        <v>0</v>
      </c>
      <c r="F1124" s="2">
        <v>0</v>
      </c>
      <c r="G1124" s="4">
        <f t="shared" si="36"/>
        <v>19425.78009</v>
      </c>
      <c r="H1124" s="4">
        <f t="shared" si="35"/>
        <v>0.89999999999417923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2299.41</v>
      </c>
      <c r="D1125" s="2">
        <f>BILANCA!E147</f>
        <v>2231.58</v>
      </c>
      <c r="E1125" s="2">
        <v>0</v>
      </c>
      <c r="F1125" s="2">
        <v>0</v>
      </c>
      <c r="G1125" s="4">
        <f t="shared" si="36"/>
        <v>960.28493999999989</v>
      </c>
      <c r="H1125" s="4">
        <f t="shared" si="35"/>
        <v>0.82999999999992724</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41342.92</v>
      </c>
      <c r="D1136" s="2">
        <f>BILANCA!E158</f>
        <v>39625.33</v>
      </c>
      <c r="E1136" s="2">
        <v>0</v>
      </c>
      <c r="F1136" s="2">
        <v>0</v>
      </c>
      <c r="G1136" s="4">
        <f t="shared" si="36"/>
        <v>18450.817739999999</v>
      </c>
      <c r="H1136" s="4">
        <f t="shared" si="35"/>
        <v>0.41000000000349246</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3347.32</v>
      </c>
      <c r="D1137" s="2">
        <f>BILANCA!E159</f>
        <v>3229.97</v>
      </c>
      <c r="E1137" s="2">
        <v>0</v>
      </c>
      <c r="F1137" s="2">
        <v>0</v>
      </c>
      <c r="G1137" s="4">
        <f t="shared" si="36"/>
        <v>1510.3180400000001</v>
      </c>
      <c r="H1137" s="4">
        <f t="shared" si="35"/>
        <v>0.3500000000003638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4387.24</v>
      </c>
      <c r="D1140" s="2">
        <f>BILANCA!E162</f>
        <v>3476.53</v>
      </c>
      <c r="E1140" s="2">
        <v>0</v>
      </c>
      <c r="F1140" s="2">
        <v>0</v>
      </c>
      <c r="G1140" s="4">
        <f t="shared" si="36"/>
        <v>1780.4270999999999</v>
      </c>
      <c r="H1140" s="4">
        <f t="shared" si="35"/>
        <v>0.70999999999958163</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3374.46</v>
      </c>
      <c r="D1141" s="2">
        <f>BILANCA!E163</f>
        <v>3678.88</v>
      </c>
      <c r="E1141" s="2">
        <v>0</v>
      </c>
      <c r="F1141" s="2">
        <v>0</v>
      </c>
      <c r="G1141" s="4">
        <f t="shared" si="36"/>
        <v>1695.69076</v>
      </c>
      <c r="H1141" s="4">
        <f t="shared" si="35"/>
        <v>0.57999999999992724</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248621.44000000003</v>
      </c>
      <c r="D1142" s="2">
        <f>BILANCA!E164</f>
        <v>196492.97999999998</v>
      </c>
      <c r="E1142" s="2">
        <v>0</v>
      </c>
      <c r="F1142" s="2">
        <v>0</v>
      </c>
      <c r="G1142" s="4">
        <f t="shared" si="36"/>
        <v>102015.5766</v>
      </c>
      <c r="H1142" s="4">
        <f t="shared" si="35"/>
        <v>0.46000000005005859</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263478.19</v>
      </c>
      <c r="D1143" s="2">
        <f>BILANCA!E165</f>
        <v>226272.8</v>
      </c>
      <c r="E1143" s="2">
        <v>0</v>
      </c>
      <c r="F1143" s="2">
        <v>0</v>
      </c>
      <c r="G1143" s="4">
        <f t="shared" si="36"/>
        <v>114563.8064</v>
      </c>
      <c r="H1143" s="4">
        <f t="shared" si="35"/>
        <v>0.39000000001396984</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7634.9</v>
      </c>
      <c r="D1144" s="2">
        <f>BILANCA!E166</f>
        <v>7634.9</v>
      </c>
      <c r="E1144" s="2">
        <v>0</v>
      </c>
      <c r="F1144" s="2">
        <v>0</v>
      </c>
      <c r="G1144" s="4">
        <f t="shared" si="36"/>
        <v>3687.6567000000005</v>
      </c>
      <c r="H1144" s="4">
        <f t="shared" si="35"/>
        <v>0.2000000000007276</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22491.65</v>
      </c>
      <c r="D1147" s="2">
        <f>BILANCA!E169</f>
        <v>37414.720000000001</v>
      </c>
      <c r="E1147" s="2">
        <v>0</v>
      </c>
      <c r="F1147" s="2">
        <v>0</v>
      </c>
      <c r="G1147" s="4">
        <f t="shared" si="36"/>
        <v>15960.658760000002</v>
      </c>
      <c r="H1147" s="4">
        <f t="shared" si="35"/>
        <v>0.62999999999738066</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5384823.2900000019</v>
      </c>
      <c r="D1152" s="2">
        <f>BILANCA!E175</f>
        <v>5992403.8400000008</v>
      </c>
      <c r="E1152" s="2">
        <v>0</v>
      </c>
      <c r="F1152" s="2">
        <v>0</v>
      </c>
      <c r="G1152" s="4">
        <f t="shared" si="36"/>
        <v>2935467.6339300009</v>
      </c>
      <c r="H1152" s="4">
        <f t="shared" si="35"/>
        <v>0.45000000111758709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60569.729999999996</v>
      </c>
      <c r="D1153" s="2">
        <f>BILANCA!E176</f>
        <v>180660.94</v>
      </c>
      <c r="E1153" s="2">
        <v>0</v>
      </c>
      <c r="F1153" s="2">
        <v>0</v>
      </c>
      <c r="G1153" s="4">
        <f t="shared" si="36"/>
        <v>71721.573700000008</v>
      </c>
      <c r="H1153" s="4">
        <f t="shared" si="35"/>
        <v>0.33000000000174623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55704.59</v>
      </c>
      <c r="D1154" s="2">
        <f>BILANCA!E177</f>
        <v>45554.810000000005</v>
      </c>
      <c r="E1154" s="2">
        <v>0</v>
      </c>
      <c r="F1154" s="2">
        <v>0</v>
      </c>
      <c r="G1154" s="4">
        <f t="shared" si="36"/>
        <v>25105.229910000002</v>
      </c>
      <c r="H1154" s="4">
        <f t="shared" ref="H1154:H1217" si="37">ABS(C1154-ROUND(C1154,0))+ABS(D1154-ROUND(D1154,0))</f>
        <v>0.59999999999854481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8534.43</v>
      </c>
      <c r="D1155" s="2">
        <f>BILANCA!E178</f>
        <v>36823.71</v>
      </c>
      <c r="E1155" s="2">
        <v>0</v>
      </c>
      <c r="F1155" s="2">
        <v>0</v>
      </c>
      <c r="G1155" s="4">
        <f t="shared" si="36"/>
        <v>14135.278199999999</v>
      </c>
      <c r="H1155" s="4">
        <f t="shared" si="37"/>
        <v>0.72000000000116415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15544.16</v>
      </c>
      <c r="D1156" s="2">
        <f>BILANCA!E179</f>
        <v>8216.2000000000007</v>
      </c>
      <c r="E1156" s="2">
        <v>0</v>
      </c>
      <c r="F1156" s="2">
        <v>0</v>
      </c>
      <c r="G1156" s="4">
        <f t="shared" si="36"/>
        <v>5531.94488</v>
      </c>
      <c r="H1156" s="4">
        <f t="shared" si="37"/>
        <v>0.36000000000058208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107.43</v>
      </c>
      <c r="D1157" s="2">
        <f>BILANCA!E180</f>
        <v>236</v>
      </c>
      <c r="E1157" s="2">
        <v>0</v>
      </c>
      <c r="F1157" s="2">
        <v>0</v>
      </c>
      <c r="G1157" s="4">
        <f t="shared" si="36"/>
        <v>100.82082</v>
      </c>
      <c r="H1157" s="4">
        <f t="shared" si="37"/>
        <v>0.43000000000000682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107.43</v>
      </c>
      <c r="D1160" s="2">
        <f>BILANCA!E183</f>
        <v>236</v>
      </c>
      <c r="E1160" s="2">
        <v>0</v>
      </c>
      <c r="F1160" s="2">
        <v>0</v>
      </c>
      <c r="G1160" s="4">
        <f t="shared" si="36"/>
        <v>102.55911</v>
      </c>
      <c r="H1160" s="4">
        <f t="shared" si="37"/>
        <v>0.43000000000000682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2395.04</v>
      </c>
      <c r="D1163" s="2">
        <f>BILANCA!E186</f>
        <v>11.28</v>
      </c>
      <c r="E1163" s="2">
        <v>0</v>
      </c>
      <c r="F1163" s="2">
        <v>0</v>
      </c>
      <c r="G1163" s="4">
        <f t="shared" si="36"/>
        <v>435.16799999999995</v>
      </c>
      <c r="H1163" s="4">
        <f t="shared" si="37"/>
        <v>0.31999999999996298</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5840.28</v>
      </c>
      <c r="D1164" s="2">
        <f>BILANCA!E187</f>
        <v>101.37</v>
      </c>
      <c r="E1164" s="2">
        <v>0</v>
      </c>
      <c r="F1164" s="2">
        <v>0</v>
      </c>
      <c r="G1164" s="4">
        <f t="shared" si="36"/>
        <v>1093.7866200000001</v>
      </c>
      <c r="H1164" s="4">
        <f t="shared" si="37"/>
        <v>0.64999999999974989</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23283.25</v>
      </c>
      <c r="D1165" s="2">
        <f>BILANCA!E188</f>
        <v>166.25</v>
      </c>
      <c r="E1165" s="2">
        <v>0</v>
      </c>
      <c r="F1165" s="2">
        <v>0</v>
      </c>
      <c r="G1165" s="4">
        <f t="shared" si="36"/>
        <v>4298.0664999999999</v>
      </c>
      <c r="H1165" s="4">
        <f t="shared" si="37"/>
        <v>0.5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809.79</v>
      </c>
      <c r="D1166" s="2">
        <f>BILANCA!E189</f>
        <v>0</v>
      </c>
      <c r="E1166" s="2">
        <v>0</v>
      </c>
      <c r="F1166" s="2">
        <v>0</v>
      </c>
      <c r="G1166" s="4">
        <f t="shared" si="36"/>
        <v>148.19156999999998</v>
      </c>
      <c r="H1166" s="4">
        <f t="shared" si="37"/>
        <v>0.21000000000003638</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4055.35</v>
      </c>
      <c r="D1183" s="2">
        <f>BILANCA!E206</f>
        <v>135106.13</v>
      </c>
      <c r="E1183" s="2">
        <v>0</v>
      </c>
      <c r="F1183" s="2">
        <v>0</v>
      </c>
      <c r="G1183" s="4">
        <f t="shared" si="38"/>
        <v>54853.522000000004</v>
      </c>
      <c r="H1183" s="4">
        <f t="shared" si="37"/>
        <v>0.48000000000456566</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4055.35</v>
      </c>
      <c r="D1184" s="2">
        <f>BILANCA!E207</f>
        <v>135106.13</v>
      </c>
      <c r="E1184" s="2">
        <v>0</v>
      </c>
      <c r="F1184" s="2">
        <v>0</v>
      </c>
      <c r="G1184" s="4">
        <f t="shared" si="38"/>
        <v>55127.789610000007</v>
      </c>
      <c r="H1184" s="4">
        <f t="shared" si="37"/>
        <v>0.48000000000456566</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135106.13</v>
      </c>
      <c r="E1191" s="2">
        <v>0</v>
      </c>
      <c r="F1191" s="2">
        <v>0</v>
      </c>
      <c r="G1191" s="4">
        <f t="shared" si="38"/>
        <v>56204.150079999999</v>
      </c>
      <c r="H1191" s="4">
        <f t="shared" si="37"/>
        <v>0.13000000000465661</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4055.35</v>
      </c>
      <c r="D1194" s="2">
        <f>BILANCA!E217</f>
        <v>0</v>
      </c>
      <c r="E1194" s="2">
        <v>0</v>
      </c>
      <c r="F1194" s="2">
        <v>0</v>
      </c>
      <c r="G1194" s="4">
        <f t="shared" si="38"/>
        <v>855.6788499999999</v>
      </c>
      <c r="H1194" s="4">
        <f t="shared" si="37"/>
        <v>0.34999999999990905</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5324253.5600000015</v>
      </c>
      <c r="D1214" s="2">
        <f>BILANCA!E237</f>
        <v>5811742.9000000004</v>
      </c>
      <c r="E1214" s="2">
        <v>0</v>
      </c>
      <c r="F1214" s="2">
        <v>0</v>
      </c>
      <c r="G1214" s="4">
        <f t="shared" si="38"/>
        <v>3914927.7921600007</v>
      </c>
      <c r="H1214" s="4">
        <f t="shared" si="37"/>
        <v>0.53999999817460775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4615624.6300000008</v>
      </c>
      <c r="D1215" s="2">
        <f>BILANCA!E238</f>
        <v>5338383.6500000004</v>
      </c>
      <c r="E1215" s="2">
        <v>0</v>
      </c>
      <c r="F1215" s="2">
        <v>0</v>
      </c>
      <c r="G1215" s="4">
        <f t="shared" si="38"/>
        <v>3547834.9277600003</v>
      </c>
      <c r="H1215" s="4">
        <f t="shared" si="37"/>
        <v>0.7199999988079071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4619679.9800000004</v>
      </c>
      <c r="D1216" s="2">
        <f>BILANCA!E239</f>
        <v>5473489.7800000003</v>
      </c>
      <c r="E1216" s="2">
        <v>0</v>
      </c>
      <c r="F1216" s="2">
        <v>0</v>
      </c>
      <c r="G1216" s="4">
        <f t="shared" si="38"/>
        <v>3627031.67282</v>
      </c>
      <c r="H1216" s="4">
        <f t="shared" si="37"/>
        <v>0.23999999929219484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4619679.9800000004</v>
      </c>
      <c r="D1217" s="2">
        <f>BILANCA!E240</f>
        <v>5473489.7800000003</v>
      </c>
      <c r="E1217" s="2">
        <v>0</v>
      </c>
      <c r="F1217" s="2">
        <v>0</v>
      </c>
      <c r="G1217" s="4">
        <f t="shared" si="38"/>
        <v>3642598.3323600003</v>
      </c>
      <c r="H1217" s="4">
        <f t="shared" si="37"/>
        <v>0.23999999929219484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4055.35</v>
      </c>
      <c r="D1219" s="2">
        <f>BILANCA!E242</f>
        <v>135106.13</v>
      </c>
      <c r="E1219" s="2">
        <v>0</v>
      </c>
      <c r="F1219" s="2">
        <v>0</v>
      </c>
      <c r="G1219" s="4">
        <f t="shared" si="38"/>
        <v>64727.155959999996</v>
      </c>
      <c r="H1219" s="4">
        <f t="shared" si="39"/>
        <v>0.48000000000456566</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4055.35</v>
      </c>
      <c r="D1220" s="2">
        <f>BILANCA!E243</f>
        <v>135106.13</v>
      </c>
      <c r="E1220" s="2">
        <v>0</v>
      </c>
      <c r="F1220" s="2">
        <v>0</v>
      </c>
      <c r="G1220" s="4">
        <f t="shared" si="38"/>
        <v>65001.423569999999</v>
      </c>
      <c r="H1220" s="4">
        <f t="shared" si="39"/>
        <v>0.48000000000456566</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412005.06000000006</v>
      </c>
      <c r="D1222" s="2">
        <f>BILANCA!E245</f>
        <v>231981.74</v>
      </c>
      <c r="E1222" s="2">
        <v>0</v>
      </c>
      <c r="F1222" s="2">
        <v>0</v>
      </c>
      <c r="G1222" s="4">
        <f t="shared" si="38"/>
        <v>209356.48106000002</v>
      </c>
      <c r="H1222" s="4">
        <f t="shared" si="39"/>
        <v>0.32000000006519258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3128715.68</v>
      </c>
      <c r="D1223" s="2">
        <f>BILANCA!E246</f>
        <v>231981.74</v>
      </c>
      <c r="E1223" s="2">
        <v>0</v>
      </c>
      <c r="F1223" s="2">
        <v>0</v>
      </c>
      <c r="G1223" s="4">
        <f t="shared" si="38"/>
        <v>862242.99840000004</v>
      </c>
      <c r="H1223" s="4">
        <f t="shared" si="39"/>
        <v>0.57999999984167516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3128715.68</v>
      </c>
      <c r="D1224" s="2">
        <f>BILANCA!E247</f>
        <v>100930.97</v>
      </c>
      <c r="E1224" s="2">
        <v>0</v>
      </c>
      <c r="F1224" s="2">
        <v>0</v>
      </c>
      <c r="G1224" s="4">
        <f t="shared" si="38"/>
        <v>802669.20642000006</v>
      </c>
      <c r="H1224" s="4">
        <f t="shared" si="39"/>
        <v>0.34999999983119778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131050.77</v>
      </c>
      <c r="E1226" s="2">
        <v>0</v>
      </c>
      <c r="F1226" s="2">
        <v>0</v>
      </c>
      <c r="G1226" s="4">
        <f t="shared" si="38"/>
        <v>63690.674220000001</v>
      </c>
      <c r="H1226" s="4">
        <f t="shared" si="39"/>
        <v>0.22999999999592546</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2716710.62</v>
      </c>
      <c r="D1227" s="2">
        <f>BILANCA!E250</f>
        <v>0</v>
      </c>
      <c r="E1227" s="2">
        <v>0</v>
      </c>
      <c r="F1227" s="2">
        <v>0</v>
      </c>
      <c r="G1227" s="4">
        <f t="shared" si="38"/>
        <v>662877.39127999998</v>
      </c>
      <c r="H1227" s="4">
        <f t="shared" si="39"/>
        <v>0.37999999988824129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2715255.25</v>
      </c>
      <c r="D1229" s="2">
        <f>BILANCA!E252</f>
        <v>0</v>
      </c>
      <c r="E1229" s="2">
        <v>0</v>
      </c>
      <c r="F1229" s="2">
        <v>0</v>
      </c>
      <c r="G1229" s="4">
        <f t="shared" si="38"/>
        <v>667952.79149999993</v>
      </c>
      <c r="H1229" s="4">
        <f t="shared" si="39"/>
        <v>0.25</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1455.37</v>
      </c>
      <c r="D1230" s="2">
        <f>BILANCA!E253</f>
        <v>0</v>
      </c>
      <c r="E1230" s="2">
        <v>0</v>
      </c>
      <c r="F1230" s="2">
        <v>0</v>
      </c>
      <c r="G1230" s="4">
        <f t="shared" si="38"/>
        <v>359.47638999999998</v>
      </c>
      <c r="H1230" s="4">
        <f t="shared" si="39"/>
        <v>0.36999999999989086</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48002.43</v>
      </c>
      <c r="D1232" s="2">
        <f>BILANCA!E255</f>
        <v>44884.53</v>
      </c>
      <c r="E1232" s="2">
        <v>0</v>
      </c>
      <c r="F1232" s="2">
        <v>0</v>
      </c>
      <c r="G1232" s="4">
        <f t="shared" si="38"/>
        <v>34305.101009999998</v>
      </c>
      <c r="H1232" s="4">
        <f t="shared" si="39"/>
        <v>0.90000000000145519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248621.44</v>
      </c>
      <c r="D1233" s="2">
        <f>BILANCA!E256</f>
        <v>196492.98</v>
      </c>
      <c r="E1233" s="2">
        <v>0</v>
      </c>
      <c r="F1233" s="2">
        <v>0</v>
      </c>
      <c r="G1233" s="4">
        <f t="shared" si="38"/>
        <v>160401.85</v>
      </c>
      <c r="H1233" s="4">
        <f t="shared" si="39"/>
        <v>0.45999999999185093</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321343.28000000003</v>
      </c>
      <c r="D1236" s="2">
        <f>BILANCA!E259</f>
        <v>709022.51</v>
      </c>
      <c r="E1236" s="2">
        <v>0</v>
      </c>
      <c r="F1236" s="2">
        <v>0</v>
      </c>
      <c r="G1236" s="4">
        <f t="shared" si="38"/>
        <v>440065.23990000004</v>
      </c>
      <c r="H1236" s="4">
        <f t="shared" si="39"/>
        <v>0.77000000001862645</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321343.28000000003</v>
      </c>
      <c r="D1237" s="2">
        <f>BILANCA!E260</f>
        <v>709022.51</v>
      </c>
      <c r="E1237" s="2">
        <v>0</v>
      </c>
      <c r="F1237" s="2">
        <v>0</v>
      </c>
      <c r="G1237" s="4">
        <f t="shared" si="38"/>
        <v>441804.62820000004</v>
      </c>
      <c r="H1237" s="4">
        <f t="shared" si="39"/>
        <v>0.77000000001862645</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51376.89</v>
      </c>
      <c r="D1240" s="2">
        <f>BILANCA!E264</f>
        <v>48563.41</v>
      </c>
      <c r="E1240" s="2">
        <v>0</v>
      </c>
      <c r="F1240" s="2">
        <v>0</v>
      </c>
      <c r="G1240" s="4">
        <f t="shared" ref="G1240:G1303" si="40">B1240/1000*C1240+B1240/500*D1240</f>
        <v>38165.453470000008</v>
      </c>
      <c r="H1240" s="4">
        <f t="shared" si="39"/>
        <v>0.52000000000407454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271113.09000000003</v>
      </c>
      <c r="D1242" s="2">
        <f>BILANCA!E266</f>
        <v>233907.7</v>
      </c>
      <c r="E1242" s="2">
        <v>0</v>
      </c>
      <c r="F1242" s="2">
        <v>0</v>
      </c>
      <c r="G1242" s="4">
        <f t="shared" si="40"/>
        <v>191382.47891000001</v>
      </c>
      <c r="H1242" s="4">
        <f t="shared" si="39"/>
        <v>0.39000000001396984</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5.38</v>
      </c>
      <c r="E1244" s="2">
        <v>0</v>
      </c>
      <c r="F1244" s="2">
        <v>0</v>
      </c>
      <c r="G1244" s="4">
        <f t="shared" si="40"/>
        <v>2.80836</v>
      </c>
      <c r="H1244" s="4">
        <f t="shared" si="39"/>
        <v>0.37999999999999989</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119450.53</v>
      </c>
      <c r="D1245" s="2">
        <f>BILANCA!E269</f>
        <v>0</v>
      </c>
      <c r="E1245" s="2">
        <v>0</v>
      </c>
      <c r="F1245" s="2">
        <v>0</v>
      </c>
      <c r="G1245" s="4">
        <f t="shared" si="40"/>
        <v>31296.038860000001</v>
      </c>
      <c r="H1245" s="4">
        <f t="shared" si="39"/>
        <v>0.47000000000116415</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55704.59</v>
      </c>
      <c r="D1263" s="2">
        <f>BILANCA!E287</f>
        <v>45554.81</v>
      </c>
      <c r="E1263" s="2">
        <v>0</v>
      </c>
      <c r="F1263" s="2">
        <v>0</v>
      </c>
      <c r="G1263" s="4">
        <f t="shared" si="40"/>
        <v>41107.978800000004</v>
      </c>
      <c r="H1263" s="4">
        <f t="shared" si="39"/>
        <v>0.60000000000582077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809.79</v>
      </c>
      <c r="D1265" s="2">
        <f>BILANCA!E289</f>
        <v>0</v>
      </c>
      <c r="E1265" s="2">
        <v>0</v>
      </c>
      <c r="F1265" s="2">
        <v>0</v>
      </c>
      <c r="G1265" s="4">
        <f t="shared" si="40"/>
        <v>228.36077999999998</v>
      </c>
      <c r="H1265" s="4">
        <f t="shared" si="39"/>
        <v>0.21000000000003638</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4055.35</v>
      </c>
      <c r="D1269" s="2">
        <f>BILANCA!E293</f>
        <v>135106.13</v>
      </c>
      <c r="E1269" s="2">
        <v>0</v>
      </c>
      <c r="F1269" s="2">
        <v>0</v>
      </c>
      <c r="G1269" s="4">
        <f t="shared" si="40"/>
        <v>78440.536460000003</v>
      </c>
      <c r="H1269" s="4">
        <f t="shared" si="39"/>
        <v>0.48000000000456566</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126.89</v>
      </c>
      <c r="D1271" s="2">
        <f>BILANCA!E295</f>
        <v>0</v>
      </c>
      <c r="E1271" s="2">
        <v>0</v>
      </c>
      <c r="F1271" s="2">
        <v>0</v>
      </c>
      <c r="G1271" s="4">
        <f t="shared" si="40"/>
        <v>36.544319999999999</v>
      </c>
      <c r="H1271" s="4">
        <f t="shared" si="39"/>
        <v>0.10999999999999943</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165.9</v>
      </c>
      <c r="D1274" s="2">
        <f>BILANCA!E298</f>
        <v>166.25</v>
      </c>
      <c r="E1274" s="2">
        <v>0</v>
      </c>
      <c r="F1274" s="2">
        <v>0</v>
      </c>
      <c r="G1274" s="4">
        <f t="shared" si="40"/>
        <v>145.03440000000001</v>
      </c>
      <c r="H1274" s="4">
        <f t="shared" si="39"/>
        <v>0.34999999999999432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22990.46</v>
      </c>
      <c r="D1276" s="2">
        <f>BILANCA!E300</f>
        <v>0</v>
      </c>
      <c r="E1276" s="2">
        <v>0</v>
      </c>
      <c r="F1276" s="2">
        <v>0</v>
      </c>
      <c r="G1276" s="4">
        <f t="shared" si="40"/>
        <v>6736.2047799999991</v>
      </c>
      <c r="H1276" s="4">
        <f t="shared" si="39"/>
        <v>0.45999999999912689</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135106.13</v>
      </c>
      <c r="E1288" s="2">
        <v>0</v>
      </c>
      <c r="F1288" s="2">
        <v>0</v>
      </c>
      <c r="G1288" s="4">
        <f t="shared" si="40"/>
        <v>82414.739300000001</v>
      </c>
      <c r="H1288" s="4">
        <f t="shared" si="41"/>
        <v>0.13000000000465661</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233090.02</v>
      </c>
      <c r="D1299" s="9">
        <f>'RAS-funkcijski'!E5</f>
        <v>318344.44</v>
      </c>
      <c r="E1299" s="9">
        <v>0</v>
      </c>
      <c r="F1299" s="9">
        <v>0</v>
      </c>
      <c r="G1299" s="10">
        <f t="shared" si="40"/>
        <v>869.77890000000002</v>
      </c>
      <c r="H1299" s="10">
        <f t="shared" si="41"/>
        <v>0.45999999999185093</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392.71</v>
      </c>
      <c r="D1300" s="2">
        <f>'RAS-funkcijski'!E6</f>
        <v>2110.6</v>
      </c>
      <c r="E1300" s="2">
        <v>0</v>
      </c>
      <c r="F1300" s="2">
        <v>0</v>
      </c>
      <c r="G1300" s="4">
        <f t="shared" si="40"/>
        <v>9.2278199999999995</v>
      </c>
      <c r="H1300" s="4">
        <f t="shared" si="41"/>
        <v>0.69000000000011141</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392.71</v>
      </c>
      <c r="D1301" s="2">
        <f>'RAS-funkcijski'!E7</f>
        <v>2110.6</v>
      </c>
      <c r="E1301" s="2">
        <v>0</v>
      </c>
      <c r="F1301" s="2">
        <v>0</v>
      </c>
      <c r="G1301" s="4">
        <f t="shared" si="40"/>
        <v>13.841729999999998</v>
      </c>
      <c r="H1301" s="4">
        <f t="shared" si="41"/>
        <v>0.69000000000011141</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232697.31</v>
      </c>
      <c r="D1307" s="2">
        <f>'RAS-funkcijski'!E13</f>
        <v>316233.84000000003</v>
      </c>
      <c r="E1307" s="2">
        <v>0</v>
      </c>
      <c r="F1307" s="2">
        <v>0</v>
      </c>
      <c r="G1307" s="4">
        <f t="shared" si="42"/>
        <v>7786.4849100000001</v>
      </c>
      <c r="H1307" s="4">
        <f t="shared" si="41"/>
        <v>0.46999999997206032</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232697.31</v>
      </c>
      <c r="D1310" s="2">
        <f>'RAS-funkcijski'!E16</f>
        <v>316233.84000000003</v>
      </c>
      <c r="E1310" s="2">
        <v>0</v>
      </c>
      <c r="F1310" s="2">
        <v>0</v>
      </c>
      <c r="G1310" s="4">
        <f t="shared" si="42"/>
        <v>10381.979880000001</v>
      </c>
      <c r="H1310" s="4">
        <f t="shared" si="41"/>
        <v>0.46999999997206032</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732.81</v>
      </c>
      <c r="D1316" s="2">
        <f>'RAS-funkcijski'!E22</f>
        <v>557</v>
      </c>
      <c r="E1316" s="2">
        <v>0</v>
      </c>
      <c r="F1316" s="2">
        <v>0</v>
      </c>
      <c r="G1316" s="4">
        <f t="shared" si="42"/>
        <v>33.242579999999997</v>
      </c>
      <c r="H1316" s="4">
        <f t="shared" si="41"/>
        <v>0.19000000000005457</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732.81</v>
      </c>
      <c r="D1318" s="2">
        <f>'RAS-funkcijski'!E24</f>
        <v>557</v>
      </c>
      <c r="E1318" s="2">
        <v>0</v>
      </c>
      <c r="F1318" s="2">
        <v>0</v>
      </c>
      <c r="G1318" s="4">
        <f t="shared" si="42"/>
        <v>36.936199999999999</v>
      </c>
      <c r="H1318" s="4">
        <f t="shared" si="41"/>
        <v>0.19000000000005457</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19693.28</v>
      </c>
      <c r="D1322" s="2">
        <f>'RAS-funkcijski'!E28</f>
        <v>21207.79</v>
      </c>
      <c r="E1322" s="2">
        <v>0</v>
      </c>
      <c r="F1322" s="2">
        <v>0</v>
      </c>
      <c r="G1322" s="4">
        <f t="shared" si="42"/>
        <v>1490.6126400000001</v>
      </c>
      <c r="H1322" s="4">
        <f t="shared" si="41"/>
        <v>0.48999999999796273</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19693.28</v>
      </c>
      <c r="D1324" s="2">
        <f>'RAS-funkcijski'!E30</f>
        <v>21207.79</v>
      </c>
      <c r="E1324" s="2">
        <v>0</v>
      </c>
      <c r="F1324" s="2">
        <v>0</v>
      </c>
      <c r="G1324" s="4">
        <f t="shared" si="42"/>
        <v>1614.8303599999999</v>
      </c>
      <c r="H1324" s="4">
        <f t="shared" si="41"/>
        <v>0.48999999999796273</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11528.75</v>
      </c>
      <c r="D1329" s="2">
        <f>'RAS-funkcijski'!E35</f>
        <v>16013.75</v>
      </c>
      <c r="E1329" s="2">
        <v>0</v>
      </c>
      <c r="F1329" s="2">
        <v>0</v>
      </c>
      <c r="G1329" s="4">
        <f t="shared" si="42"/>
        <v>1350.2437500000001</v>
      </c>
      <c r="H1329" s="4">
        <f t="shared" si="41"/>
        <v>0.5</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11528.75</v>
      </c>
      <c r="D1333" s="2">
        <f>'RAS-funkcijski'!E39</f>
        <v>16013.75</v>
      </c>
      <c r="E1333" s="2">
        <v>0</v>
      </c>
      <c r="F1333" s="2">
        <v>0</v>
      </c>
      <c r="G1333" s="4">
        <f t="shared" si="42"/>
        <v>1524.46875</v>
      </c>
      <c r="H1333" s="4">
        <f t="shared" si="41"/>
        <v>0.5</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11528.75</v>
      </c>
      <c r="D1334" s="2">
        <f>'RAS-funkcijski'!E40</f>
        <v>16013.75</v>
      </c>
      <c r="E1334" s="2">
        <v>0</v>
      </c>
      <c r="F1334" s="2">
        <v>0</v>
      </c>
      <c r="G1334" s="4">
        <f t="shared" si="42"/>
        <v>1568.0250000000001</v>
      </c>
      <c r="H1334" s="4">
        <f t="shared" si="41"/>
        <v>0.5</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6272.73</v>
      </c>
      <c r="D1369" s="2">
        <f>'RAS-funkcijski'!E75</f>
        <v>50157.72</v>
      </c>
      <c r="E1369" s="2">
        <v>0</v>
      </c>
      <c r="F1369" s="2">
        <v>0</v>
      </c>
      <c r="G1369" s="4">
        <f t="shared" si="44"/>
        <v>7567.7600699999994</v>
      </c>
      <c r="H1369" s="4">
        <f t="shared" si="43"/>
        <v>0.5499999999992724</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6272.73</v>
      </c>
      <c r="D1370" s="2">
        <f>'RAS-funkcijski'!E76</f>
        <v>50157.72</v>
      </c>
      <c r="E1370" s="2">
        <v>0</v>
      </c>
      <c r="F1370" s="2">
        <v>0</v>
      </c>
      <c r="G1370" s="4">
        <f t="shared" si="44"/>
        <v>7674.3482399999994</v>
      </c>
      <c r="H1370" s="4">
        <f t="shared" si="43"/>
        <v>0.5499999999992724</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316822.65000000002</v>
      </c>
      <c r="D1376" s="2">
        <f>'RAS-funkcijski'!E82</f>
        <v>798433.96</v>
      </c>
      <c r="E1376" s="2">
        <v>0</v>
      </c>
      <c r="F1376" s="2">
        <v>0</v>
      </c>
      <c r="G1376" s="4">
        <f t="shared" si="44"/>
        <v>149267.86446000001</v>
      </c>
      <c r="H1376" s="4">
        <f t="shared" si="43"/>
        <v>0.39000000001396984</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30800</v>
      </c>
      <c r="E1378" s="2">
        <v>0</v>
      </c>
      <c r="F1378" s="2">
        <v>0</v>
      </c>
      <c r="G1378" s="4">
        <f t="shared" si="44"/>
        <v>4928</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5544.66</v>
      </c>
      <c r="D1379" s="2">
        <f>'RAS-funkcijski'!E85</f>
        <v>0</v>
      </c>
      <c r="E1379" s="2">
        <v>0</v>
      </c>
      <c r="F1379" s="2">
        <v>0</v>
      </c>
      <c r="G1379" s="4">
        <f t="shared" si="44"/>
        <v>449.11745999999999</v>
      </c>
      <c r="H1379" s="4">
        <f t="shared" si="43"/>
        <v>0.34000000000014552</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29962.71</v>
      </c>
      <c r="D1380" s="2">
        <f>'RAS-funkcijski'!E86</f>
        <v>20584.189999999999</v>
      </c>
      <c r="E1380" s="2">
        <v>0</v>
      </c>
      <c r="F1380" s="2">
        <v>0</v>
      </c>
      <c r="G1380" s="4">
        <f t="shared" si="44"/>
        <v>5832.7493799999993</v>
      </c>
      <c r="H1380" s="4">
        <f t="shared" si="43"/>
        <v>0.47999999999956344</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281315.28000000003</v>
      </c>
      <c r="D1382" s="2">
        <f>'RAS-funkcijski'!E88</f>
        <v>747049.77</v>
      </c>
      <c r="E1382" s="2">
        <v>0</v>
      </c>
      <c r="F1382" s="2">
        <v>0</v>
      </c>
      <c r="G1382" s="4">
        <f t="shared" si="44"/>
        <v>149134.84488000002</v>
      </c>
      <c r="H1382" s="4">
        <f t="shared" si="43"/>
        <v>0.51000000000931323</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128527.84</v>
      </c>
      <c r="D1401" s="2">
        <f>'RAS-funkcijski'!E107</f>
        <v>406379.85000000003</v>
      </c>
      <c r="E1401" s="2">
        <v>0</v>
      </c>
      <c r="F1401" s="2">
        <v>0</v>
      </c>
      <c r="G1401" s="4">
        <f t="shared" si="44"/>
        <v>96952.616620000001</v>
      </c>
      <c r="H1401" s="4">
        <f t="shared" si="43"/>
        <v>0.30999999996856786</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111916.11</v>
      </c>
      <c r="D1402" s="2">
        <f>'RAS-funkcijski'!E108</f>
        <v>104316.71</v>
      </c>
      <c r="E1402" s="2">
        <v>0</v>
      </c>
      <c r="F1402" s="2">
        <v>0</v>
      </c>
      <c r="G1402" s="4">
        <f t="shared" si="44"/>
        <v>33337.151120000002</v>
      </c>
      <c r="H1402" s="4">
        <f t="shared" si="43"/>
        <v>0.39999999999417923</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2150</v>
      </c>
      <c r="D1405" s="2">
        <f>'RAS-funkcijski'!E111</f>
        <v>1000</v>
      </c>
      <c r="E1405" s="2">
        <v>0</v>
      </c>
      <c r="F1405" s="2">
        <v>0</v>
      </c>
      <c r="G1405" s="4">
        <f t="shared" si="44"/>
        <v>444.04999999999995</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14461.73</v>
      </c>
      <c r="D1407" s="2">
        <f>'RAS-funkcijski'!E113</f>
        <v>301063.14</v>
      </c>
      <c r="E1407" s="2">
        <v>0</v>
      </c>
      <c r="F1407" s="2">
        <v>0</v>
      </c>
      <c r="G1407" s="4">
        <f t="shared" si="44"/>
        <v>67208.093089999995</v>
      </c>
      <c r="H1407" s="4">
        <f t="shared" si="43"/>
        <v>0.4100000000144064</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28222.93</v>
      </c>
      <c r="D1408" s="2">
        <f>'RAS-funkcijski'!E114</f>
        <v>56769.58</v>
      </c>
      <c r="E1408" s="2">
        <v>0</v>
      </c>
      <c r="F1408" s="2">
        <v>0</v>
      </c>
      <c r="G1408" s="4">
        <f t="shared" si="44"/>
        <v>15593.829900000001</v>
      </c>
      <c r="H1408" s="4">
        <f t="shared" si="43"/>
        <v>0.48999999999796273</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15330.15</v>
      </c>
      <c r="D1409" s="2">
        <f>'RAS-funkcijski'!E115</f>
        <v>14802.6</v>
      </c>
      <c r="E1409" s="2">
        <v>0</v>
      </c>
      <c r="F1409" s="2">
        <v>0</v>
      </c>
      <c r="G1409" s="4">
        <f t="shared" si="44"/>
        <v>4987.8238499999998</v>
      </c>
      <c r="H1409" s="4">
        <f t="shared" si="43"/>
        <v>0.5499999999992724</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15330.15</v>
      </c>
      <c r="D1411" s="2">
        <f>'RAS-funkcijski'!E117</f>
        <v>14802.6</v>
      </c>
      <c r="E1411" s="2">
        <v>0</v>
      </c>
      <c r="F1411" s="2">
        <v>0</v>
      </c>
      <c r="G1411" s="4">
        <f t="shared" si="44"/>
        <v>5077.6945500000002</v>
      </c>
      <c r="H1411" s="4">
        <f t="shared" si="45"/>
        <v>0.5499999999992724</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5200</v>
      </c>
      <c r="E1416" s="2">
        <v>0</v>
      </c>
      <c r="F1416" s="2">
        <v>0</v>
      </c>
      <c r="G1416" s="4">
        <f t="shared" si="44"/>
        <v>1227.2</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5200</v>
      </c>
      <c r="E1418" s="2">
        <v>0</v>
      </c>
      <c r="F1418" s="2">
        <v>0</v>
      </c>
      <c r="G1418" s="4">
        <f t="shared" si="44"/>
        <v>1248</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12892.78</v>
      </c>
      <c r="D1422" s="2">
        <f>'RAS-funkcijski'!E128</f>
        <v>36766.980000000003</v>
      </c>
      <c r="E1422" s="2">
        <v>0</v>
      </c>
      <c r="F1422" s="2">
        <v>0</v>
      </c>
      <c r="G1422" s="4">
        <f t="shared" si="44"/>
        <v>10716.91576</v>
      </c>
      <c r="H1422" s="4">
        <f t="shared" si="45"/>
        <v>0.23999999999614374</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151195.93</v>
      </c>
      <c r="D1423" s="2">
        <f>'RAS-funkcijski'!E129</f>
        <v>229662.75</v>
      </c>
      <c r="E1423" s="2">
        <v>0</v>
      </c>
      <c r="F1423" s="2">
        <v>0</v>
      </c>
      <c r="G1423" s="4">
        <f t="shared" si="44"/>
        <v>76315.178749999992</v>
      </c>
      <c r="H1423" s="4">
        <f t="shared" si="45"/>
        <v>0.32000000000698492</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87090.9</v>
      </c>
      <c r="D1427" s="2">
        <f>'RAS-funkcijski'!E133</f>
        <v>161872.76999999999</v>
      </c>
      <c r="E1427" s="2">
        <v>0</v>
      </c>
      <c r="F1427" s="2">
        <v>0</v>
      </c>
      <c r="G1427" s="4">
        <f t="shared" si="44"/>
        <v>52997.900759999997</v>
      </c>
      <c r="H1427" s="4">
        <f t="shared" si="45"/>
        <v>0.33000000001629815</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7167.05</v>
      </c>
      <c r="D1429" s="2">
        <f>'RAS-funkcijski'!E135</f>
        <v>30400</v>
      </c>
      <c r="E1429" s="2">
        <v>0</v>
      </c>
      <c r="F1429" s="2">
        <v>0</v>
      </c>
      <c r="G1429" s="4">
        <f t="shared" si="44"/>
        <v>8903.6835499999997</v>
      </c>
      <c r="H1429" s="4">
        <f t="shared" si="45"/>
        <v>5.0000000000181899E-2</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56937.98</v>
      </c>
      <c r="D1434" s="2">
        <f>'RAS-funkcijski'!E140</f>
        <v>37389.980000000003</v>
      </c>
      <c r="E1434" s="2">
        <v>0</v>
      </c>
      <c r="F1434" s="2">
        <v>0</v>
      </c>
      <c r="G1434" s="4">
        <f t="shared" si="46"/>
        <v>17913.639840000003</v>
      </c>
      <c r="H1434" s="4">
        <f t="shared" si="45"/>
        <v>3.9999999993597157E-2</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896086.94</v>
      </c>
      <c r="D1435" s="18">
        <f>'RAS-funkcijski'!E141</f>
        <v>1897526.84</v>
      </c>
      <c r="E1435" s="18">
        <v>0</v>
      </c>
      <c r="F1435" s="18">
        <v>0</v>
      </c>
      <c r="G1435" s="19">
        <f t="shared" si="46"/>
        <v>642686.26494000002</v>
      </c>
      <c r="H1435" s="19">
        <f t="shared" si="45"/>
        <v>0.21999999997206032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352.47</v>
      </c>
      <c r="E1436" s="9">
        <v>0</v>
      </c>
      <c r="F1436" s="9">
        <v>0</v>
      </c>
      <c r="G1436" s="10">
        <f t="shared" si="46"/>
        <v>0.70494000000000012</v>
      </c>
      <c r="H1436" s="10">
        <f t="shared" si="45"/>
        <v>0.47000000000002728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352.47</v>
      </c>
      <c r="E1453" s="2">
        <v>0</v>
      </c>
      <c r="F1453" s="2">
        <v>0</v>
      </c>
      <c r="G1453" s="4">
        <f t="shared" si="46"/>
        <v>12.68892</v>
      </c>
      <c r="H1453" s="4">
        <f t="shared" si="45"/>
        <v>0.47000000000002728</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352.47</v>
      </c>
      <c r="E1461" s="2">
        <v>0</v>
      </c>
      <c r="F1461" s="2">
        <v>0</v>
      </c>
      <c r="G1461" s="4">
        <f t="shared" si="46"/>
        <v>18.328440000000001</v>
      </c>
      <c r="H1461" s="4">
        <f t="shared" si="45"/>
        <v>0.47000000000002728</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352.47</v>
      </c>
      <c r="E1467" s="2">
        <v>0</v>
      </c>
      <c r="F1467" s="2">
        <v>0</v>
      </c>
      <c r="G1467" s="4">
        <f t="shared" si="46"/>
        <v>22.558080000000004</v>
      </c>
      <c r="H1467" s="4">
        <f t="shared" si="45"/>
        <v>0.47000000000002728</v>
      </c>
      <c r="I1467" s="5">
        <f t="shared" si="50"/>
        <v>10.602297600000618</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1892.82</v>
      </c>
      <c r="E1469" s="2">
        <v>0</v>
      </c>
      <c r="F1469" s="2">
        <v>0</v>
      </c>
      <c r="G1469" s="4">
        <f t="shared" si="46"/>
        <v>128.71176</v>
      </c>
      <c r="H1469" s="4">
        <f t="shared" si="45"/>
        <v>0.18000000000006366</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1892.82</v>
      </c>
      <c r="E1475" s="2">
        <v>0</v>
      </c>
      <c r="F1475" s="2">
        <v>0</v>
      </c>
      <c r="G1475" s="4">
        <f t="shared" si="46"/>
        <v>151.4256</v>
      </c>
      <c r="H1475" s="4">
        <f t="shared" si="51"/>
        <v>0.18000000000006366</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1892.82</v>
      </c>
      <c r="E1476" s="2">
        <v>0</v>
      </c>
      <c r="F1476" s="2">
        <v>0</v>
      </c>
      <c r="G1476" s="4">
        <f t="shared" si="46"/>
        <v>155.21124</v>
      </c>
      <c r="H1476" s="4">
        <f t="shared" si="51"/>
        <v>0.18000000000006366</v>
      </c>
      <c r="I1476" s="5">
        <f>G1476*H1476</f>
        <v>27.938023200009884</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60569.73</v>
      </c>
      <c r="D1480" s="9"/>
      <c r="E1480" s="9">
        <v>0</v>
      </c>
      <c r="F1480" s="9">
        <v>0</v>
      </c>
      <c r="G1480" s="10">
        <f t="shared" ref="G1480:G1511" si="52">B1480/1000*C1480</f>
        <v>60.569730000000007</v>
      </c>
      <c r="H1480" s="10">
        <f t="shared" ref="H1480:H1511" si="53">ABS(C1480-ROUND(C1480,0))</f>
        <v>0.26999999999679858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2203283</v>
      </c>
      <c r="D1481" s="2">
        <v>0</v>
      </c>
      <c r="E1481" s="2">
        <v>0</v>
      </c>
      <c r="F1481" s="2">
        <v>0</v>
      </c>
      <c r="G1481" s="4">
        <f t="shared" si="52"/>
        <v>4406.5659999999998</v>
      </c>
      <c r="H1481" s="4">
        <f t="shared" si="53"/>
        <v>0</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826899.45000000007</v>
      </c>
      <c r="D1483" s="2">
        <v>0</v>
      </c>
      <c r="E1483" s="2">
        <v>0</v>
      </c>
      <c r="F1483" s="2">
        <v>0</v>
      </c>
      <c r="G1483" s="4">
        <f t="shared" si="52"/>
        <v>3307.5978000000005</v>
      </c>
      <c r="H1483" s="4">
        <f t="shared" si="53"/>
        <v>0.45000000006984919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321996.02</v>
      </c>
      <c r="D1484" s="2">
        <v>0</v>
      </c>
      <c r="E1484" s="2">
        <v>0</v>
      </c>
      <c r="F1484" s="2">
        <v>0</v>
      </c>
      <c r="G1484" s="4">
        <f t="shared" si="52"/>
        <v>1609.9801000000002</v>
      </c>
      <c r="H1484" s="4">
        <f t="shared" si="53"/>
        <v>2.0000000018626451E-2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279682.2</v>
      </c>
      <c r="D1485" s="2">
        <v>0</v>
      </c>
      <c r="E1485" s="2">
        <v>0</v>
      </c>
      <c r="F1485" s="2">
        <v>0</v>
      </c>
      <c r="G1485" s="4">
        <f t="shared" si="52"/>
        <v>1678.0932</v>
      </c>
      <c r="H1485" s="4">
        <f t="shared" si="53"/>
        <v>0.20000000001164153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4511.78</v>
      </c>
      <c r="D1486" s="2">
        <v>0</v>
      </c>
      <c r="E1486" s="2">
        <v>0</v>
      </c>
      <c r="F1486" s="2">
        <v>0</v>
      </c>
      <c r="G1486" s="4">
        <f t="shared" si="52"/>
        <v>31.582459999999998</v>
      </c>
      <c r="H1486" s="4">
        <f t="shared" si="53"/>
        <v>0.22000000000025466</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76820.509999999995</v>
      </c>
      <c r="D1489" s="2">
        <v>0</v>
      </c>
      <c r="E1489" s="2">
        <v>0</v>
      </c>
      <c r="F1489" s="2">
        <v>0</v>
      </c>
      <c r="G1489" s="4">
        <f t="shared" si="52"/>
        <v>768.20510000000002</v>
      </c>
      <c r="H1489" s="4">
        <f t="shared" si="53"/>
        <v>0.49000000000523869</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33465.81</v>
      </c>
      <c r="D1490" s="2">
        <v>0</v>
      </c>
      <c r="E1490" s="2">
        <v>0</v>
      </c>
      <c r="F1490" s="2">
        <v>0</v>
      </c>
      <c r="G1490" s="4">
        <f t="shared" si="52"/>
        <v>368.12390999999997</v>
      </c>
      <c r="H1490" s="4">
        <f t="shared" si="53"/>
        <v>0.19000000000232831</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110423.13</v>
      </c>
      <c r="D1491" s="2">
        <v>0</v>
      </c>
      <c r="E1491" s="2">
        <v>0</v>
      </c>
      <c r="F1491" s="2">
        <v>0</v>
      </c>
      <c r="G1491" s="4">
        <f t="shared" si="52"/>
        <v>1325.0775600000002</v>
      </c>
      <c r="H1491" s="4">
        <f t="shared" si="53"/>
        <v>0.13000000000465661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1089508.55</v>
      </c>
      <c r="D1492" s="2">
        <v>0</v>
      </c>
      <c r="E1492" s="2">
        <v>0</v>
      </c>
      <c r="F1492" s="2">
        <v>0</v>
      </c>
      <c r="G1492" s="4">
        <f t="shared" si="52"/>
        <v>14163.611150000001</v>
      </c>
      <c r="H1492" s="4">
        <f t="shared" si="53"/>
        <v>0.44999999995343387</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286875</v>
      </c>
      <c r="D1493" s="2">
        <v>0</v>
      </c>
      <c r="E1493" s="2">
        <v>0</v>
      </c>
      <c r="F1493" s="2">
        <v>0</v>
      </c>
      <c r="G1493" s="4">
        <f t="shared" si="52"/>
        <v>4016.25</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286875</v>
      </c>
      <c r="D1497" s="2">
        <v>0</v>
      </c>
      <c r="E1497" s="2">
        <v>0</v>
      </c>
      <c r="F1497" s="2">
        <v>0</v>
      </c>
      <c r="G1497" s="4">
        <f t="shared" si="52"/>
        <v>5163.75</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2083191.79</v>
      </c>
      <c r="D1499" s="2">
        <v>0</v>
      </c>
      <c r="E1499" s="2">
        <v>0</v>
      </c>
      <c r="F1499" s="2">
        <v>0</v>
      </c>
      <c r="G1499" s="4">
        <f t="shared" si="52"/>
        <v>41663.835800000001</v>
      </c>
      <c r="H1499" s="4">
        <f t="shared" si="53"/>
        <v>0.2099999999627471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837049.23</v>
      </c>
      <c r="D1501" s="2">
        <v>0</v>
      </c>
      <c r="E1501" s="2">
        <v>0</v>
      </c>
      <c r="F1501" s="2">
        <v>0</v>
      </c>
      <c r="G1501" s="4">
        <f t="shared" si="52"/>
        <v>18415.083059999997</v>
      </c>
      <c r="H1501" s="4">
        <f t="shared" si="53"/>
        <v>0.22999999998137355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293706.74</v>
      </c>
      <c r="D1502" s="2">
        <v>0</v>
      </c>
      <c r="E1502" s="2">
        <v>0</v>
      </c>
      <c r="F1502" s="2">
        <v>0</v>
      </c>
      <c r="G1502" s="4">
        <f t="shared" si="52"/>
        <v>6755.2550199999996</v>
      </c>
      <c r="H1502" s="4">
        <f t="shared" si="53"/>
        <v>0.26000000000931323</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279230.06</v>
      </c>
      <c r="D1503" s="2">
        <v>0</v>
      </c>
      <c r="E1503" s="2">
        <v>0</v>
      </c>
      <c r="F1503" s="2">
        <v>0</v>
      </c>
      <c r="G1503" s="4">
        <f t="shared" si="52"/>
        <v>6701.5214400000004</v>
      </c>
      <c r="H1503" s="4">
        <f t="shared" si="53"/>
        <v>5.9999999997671694E-2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4383.21</v>
      </c>
      <c r="D1504" s="2">
        <v>0</v>
      </c>
      <c r="E1504" s="2">
        <v>0</v>
      </c>
      <c r="F1504" s="2">
        <v>0</v>
      </c>
      <c r="G1504" s="4">
        <f t="shared" si="52"/>
        <v>109.58025000000001</v>
      </c>
      <c r="H1504" s="4">
        <f t="shared" si="53"/>
        <v>0.21000000000003638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79204.27</v>
      </c>
      <c r="D1507" s="2">
        <v>0</v>
      </c>
      <c r="E1507" s="2">
        <v>0</v>
      </c>
      <c r="F1507" s="2">
        <v>0</v>
      </c>
      <c r="G1507" s="4">
        <f t="shared" si="52"/>
        <v>2217.71956</v>
      </c>
      <c r="H1507" s="4">
        <f t="shared" si="53"/>
        <v>0.27000000000407454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39204.720000000001</v>
      </c>
      <c r="D1508" s="2">
        <v>0</v>
      </c>
      <c r="E1508" s="2">
        <v>0</v>
      </c>
      <c r="F1508" s="2">
        <v>0</v>
      </c>
      <c r="G1508" s="4">
        <f t="shared" si="52"/>
        <v>1136.9368800000002</v>
      </c>
      <c r="H1508" s="4">
        <f t="shared" si="53"/>
        <v>0.27999999999883585</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141320.23000000001</v>
      </c>
      <c r="D1509" s="2">
        <v>0</v>
      </c>
      <c r="E1509" s="2">
        <v>0</v>
      </c>
      <c r="F1509" s="2">
        <v>0</v>
      </c>
      <c r="G1509" s="4">
        <f t="shared" si="52"/>
        <v>4239.6068999999998</v>
      </c>
      <c r="H1509" s="4">
        <f t="shared" si="53"/>
        <v>0.23000000001047738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1090318.3400000001</v>
      </c>
      <c r="D1510" s="2">
        <v>0</v>
      </c>
      <c r="E1510" s="2">
        <v>0</v>
      </c>
      <c r="F1510" s="2">
        <v>0</v>
      </c>
      <c r="G1510" s="4">
        <f t="shared" si="52"/>
        <v>33799.868540000003</v>
      </c>
      <c r="H1510" s="4">
        <f t="shared" si="53"/>
        <v>0.34000000008381903</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155824.22</v>
      </c>
      <c r="D1511" s="2">
        <v>0</v>
      </c>
      <c r="E1511" s="2">
        <v>0</v>
      </c>
      <c r="F1511" s="2">
        <v>0</v>
      </c>
      <c r="G1511" s="4">
        <f t="shared" si="52"/>
        <v>4986.3750399999999</v>
      </c>
      <c r="H1511" s="4">
        <f t="shared" si="53"/>
        <v>0.22000000000116415</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155824.22</v>
      </c>
      <c r="D1515" s="2">
        <v>0</v>
      </c>
      <c r="E1515" s="2">
        <v>0</v>
      </c>
      <c r="F1515" s="2">
        <v>0</v>
      </c>
      <c r="G1515" s="4">
        <f t="shared" si="54"/>
        <v>5609.6719199999998</v>
      </c>
      <c r="H1515" s="4">
        <f t="shared" si="55"/>
        <v>0.22000000000116415</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180660.93999999994</v>
      </c>
      <c r="D1517" s="2">
        <v>0</v>
      </c>
      <c r="E1517" s="2">
        <v>0</v>
      </c>
      <c r="F1517" s="2">
        <v>0</v>
      </c>
      <c r="G1517" s="4">
        <f t="shared" si="54"/>
        <v>6865.115719999998</v>
      </c>
      <c r="H1517" s="4">
        <f t="shared" si="55"/>
        <v>6.0000000055879354E-2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180660.94</v>
      </c>
      <c r="D1576" s="2">
        <v>0</v>
      </c>
      <c r="E1576" s="2">
        <v>0</v>
      </c>
      <c r="F1576" s="2">
        <v>0</v>
      </c>
      <c r="G1576" s="4">
        <f t="shared" si="56"/>
        <v>17524.11118</v>
      </c>
      <c r="H1576" s="4">
        <f t="shared" si="57"/>
        <v>5.9999999997671694E-2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45554.81</v>
      </c>
      <c r="D1578" s="2">
        <v>0</v>
      </c>
      <c r="E1578" s="2">
        <v>0</v>
      </c>
      <c r="F1578" s="2">
        <v>0</v>
      </c>
      <c r="G1578" s="4">
        <f t="shared" si="56"/>
        <v>4509.9261900000001</v>
      </c>
      <c r="H1578" s="4">
        <f t="shared" si="57"/>
        <v>0.19000000000232831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135106.13</v>
      </c>
      <c r="D1580" s="18">
        <v>0</v>
      </c>
      <c r="E1580" s="18">
        <v>0</v>
      </c>
      <c r="F1580" s="18">
        <v>0</v>
      </c>
      <c r="G1580" s="19">
        <f t="shared" si="56"/>
        <v>13645.719130000001</v>
      </c>
      <c r="H1580" s="19">
        <f t="shared" si="57"/>
        <v>0.13000000000465661</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37404</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1342446.97</v>
      </c>
      <c r="I16" s="55">
        <f>'PR-RAS'!E6</f>
        <v>1666414.97</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675182.54</v>
      </c>
      <c r="I17" s="55">
        <f>'PR-RAS'!E151</f>
        <v>929060.37999999989</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412005.05999999947</v>
      </c>
      <c r="I18" s="55">
        <f>'PR-RAS'!E645</f>
        <v>231981.74000000011</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4587003.59</v>
      </c>
      <c r="I20" s="61">
        <f>BILANCA!E7</f>
        <v>5439227.25</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797819.70000000007</v>
      </c>
      <c r="I21" s="64">
        <f>BILANCA!E68</f>
        <v>553176.59</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60569.729999999996</v>
      </c>
      <c r="I22" s="64">
        <f>BILANCA!E176</f>
        <v>180660.94</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5324253.5600000015</v>
      </c>
      <c r="I23" s="67">
        <f>BILANCA!E237</f>
        <v>5811742.9000000004</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233090.02</v>
      </c>
      <c r="I24" s="61">
        <f>'RAS-funkcijski'!E5</f>
        <v>318344.44</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11528.75</v>
      </c>
      <c r="I25" s="64">
        <f>'RAS-funkcijski'!E35</f>
        <v>16013.75</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281315.28000000003</v>
      </c>
      <c r="I26" s="64">
        <f>'RAS-funkcijski'!E88</f>
        <v>747049.77</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28222.93</v>
      </c>
      <c r="I27" s="64">
        <f>'RAS-funkcijski'!E114</f>
        <v>56769.58</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896086.94</v>
      </c>
      <c r="I28" s="69">
        <f>'RAS-funkcijski'!E141</f>
        <v>1897526.84</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352.47</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352.47</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1892.82</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1892.82</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60569.73</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180660.93999999994</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180660.94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413" sqref="E413 E41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1342446.97</v>
      </c>
      <c r="E6" s="79">
        <f>E7+E44+E50+E82+E106+E124+E133+E139</f>
        <v>1666414.97</v>
      </c>
      <c r="F6" s="83">
        <f t="shared" ref="F6:F69" si="0">IF(D6&lt;&gt;0,IF(E6/D6&gt;=100,"&gt;&gt;100",E6/D6*100),"-")</f>
        <v>124.13264786168799</v>
      </c>
    </row>
    <row r="7" spans="1:25" s="1" customFormat="1" ht="12.75" customHeight="1" x14ac:dyDescent="0.2">
      <c r="A7" s="80" t="s">
        <v>60</v>
      </c>
      <c r="B7" s="81" t="s">
        <v>61</v>
      </c>
      <c r="C7" s="82" t="s">
        <v>60</v>
      </c>
      <c r="D7" s="79">
        <f>D8+D17+D23+D29+D37+D40</f>
        <v>341003.30000000005</v>
      </c>
      <c r="E7" s="79">
        <f>E8+E17+E23+E29+E37+E40</f>
        <v>416970.4</v>
      </c>
      <c r="F7" s="83">
        <f t="shared" si="0"/>
        <v>122.27752634651922</v>
      </c>
    </row>
    <row r="8" spans="1:25" s="1" customFormat="1" ht="12.75" customHeight="1" x14ac:dyDescent="0.2">
      <c r="A8" s="80" t="s">
        <v>62</v>
      </c>
      <c r="B8" s="81" t="s">
        <v>63</v>
      </c>
      <c r="C8" s="82" t="s">
        <v>62</v>
      </c>
      <c r="D8" s="79">
        <f>SUM(D9:D14)-D15-D16</f>
        <v>310496.38000000006</v>
      </c>
      <c r="E8" s="79">
        <f>SUM(E9:E14)-E15-E16</f>
        <v>402395.67</v>
      </c>
      <c r="F8" s="83">
        <f t="shared" si="0"/>
        <v>129.59753991334776</v>
      </c>
    </row>
    <row r="9" spans="1:25" s="1" customFormat="1" ht="12.75" customHeight="1" x14ac:dyDescent="0.2">
      <c r="A9" s="80" t="s">
        <v>64</v>
      </c>
      <c r="B9" s="81" t="s">
        <v>65</v>
      </c>
      <c r="C9" s="82" t="s">
        <v>64</v>
      </c>
      <c r="D9" s="103">
        <v>301414.15000000002</v>
      </c>
      <c r="E9" s="103">
        <v>422654.73</v>
      </c>
      <c r="F9" s="83">
        <f t="shared" si="0"/>
        <v>140.22391782203988</v>
      </c>
    </row>
    <row r="10" spans="1:25" s="1" customFormat="1" ht="12.75" customHeight="1" x14ac:dyDescent="0.2">
      <c r="A10" s="80" t="s">
        <v>66</v>
      </c>
      <c r="B10" s="81" t="s">
        <v>67</v>
      </c>
      <c r="C10" s="82" t="s">
        <v>66</v>
      </c>
      <c r="D10" s="103">
        <v>29034.78</v>
      </c>
      <c r="E10" s="103">
        <v>22475.14</v>
      </c>
      <c r="F10" s="83">
        <f t="shared" si="0"/>
        <v>77.407646966844595</v>
      </c>
    </row>
    <row r="11" spans="1:25" s="1" customFormat="1" ht="12.75" customHeight="1" x14ac:dyDescent="0.2">
      <c r="A11" s="80" t="s">
        <v>68</v>
      </c>
      <c r="B11" s="81" t="s">
        <v>69</v>
      </c>
      <c r="C11" s="82" t="s">
        <v>68</v>
      </c>
      <c r="D11" s="103">
        <v>10461.700000000001</v>
      </c>
      <c r="E11" s="103">
        <v>13896.42</v>
      </c>
      <c r="F11" s="83">
        <f t="shared" si="0"/>
        <v>132.83137539787987</v>
      </c>
    </row>
    <row r="12" spans="1:25" s="1" customFormat="1" ht="12.75" customHeight="1" x14ac:dyDescent="0.2">
      <c r="A12" s="80" t="s">
        <v>70</v>
      </c>
      <c r="B12" s="81" t="s">
        <v>71</v>
      </c>
      <c r="C12" s="82" t="s">
        <v>70</v>
      </c>
      <c r="D12" s="103">
        <v>4017.17</v>
      </c>
      <c r="E12" s="103">
        <v>2796.81</v>
      </c>
      <c r="F12" s="83">
        <f t="shared" si="0"/>
        <v>69.621400139899478</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34431.42</v>
      </c>
      <c r="E15" s="103">
        <v>59427.43</v>
      </c>
      <c r="F15" s="83">
        <f t="shared" si="0"/>
        <v>172.5965121392031</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25350.32</v>
      </c>
      <c r="E23" s="79">
        <f>SUM(E24:E28)</f>
        <v>9858.77</v>
      </c>
      <c r="F23" s="83">
        <f t="shared" si="0"/>
        <v>38.890120519188713</v>
      </c>
    </row>
    <row r="24" spans="1:6" s="1" customFormat="1" ht="12.75" customHeight="1" x14ac:dyDescent="0.2">
      <c r="A24" s="80" t="s">
        <v>94</v>
      </c>
      <c r="B24" s="81" t="s">
        <v>95</v>
      </c>
      <c r="C24" s="82" t="s">
        <v>94</v>
      </c>
      <c r="D24" s="103">
        <v>0</v>
      </c>
      <c r="E24" s="103">
        <v>0</v>
      </c>
      <c r="F24" s="83" t="str">
        <f t="shared" si="0"/>
        <v>-</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25350.32</v>
      </c>
      <c r="E27" s="103">
        <v>9858.77</v>
      </c>
      <c r="F27" s="83">
        <f t="shared" si="0"/>
        <v>38.890120519188713</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5156.5999999999995</v>
      </c>
      <c r="E29" s="79">
        <f>SUM(E30:E36)</f>
        <v>4715.96</v>
      </c>
      <c r="F29" s="83">
        <f t="shared" si="0"/>
        <v>91.454834580925422</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5133.6499999999996</v>
      </c>
      <c r="E31" s="103">
        <v>4715.96</v>
      </c>
      <c r="F31" s="83">
        <f t="shared" si="0"/>
        <v>91.863683733795654</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22.95</v>
      </c>
      <c r="E33" s="103">
        <v>0</v>
      </c>
      <c r="F33" s="83">
        <f t="shared" si="0"/>
        <v>0</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921767.89</v>
      </c>
      <c r="E50" s="79">
        <f>E51+E54+E59+E62+E65+E68+E71+E74+E77</f>
        <v>1169957.9100000001</v>
      </c>
      <c r="F50" s="83">
        <f t="shared" si="0"/>
        <v>126.92543564302289</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499297.92</v>
      </c>
      <c r="E59" s="79">
        <f>SUM(E60:E61)</f>
        <v>670456.91</v>
      </c>
      <c r="F59" s="83">
        <f t="shared" si="0"/>
        <v>134.27993251003329</v>
      </c>
    </row>
    <row r="60" spans="1:6" s="1" customFormat="1" ht="24" customHeight="1" x14ac:dyDescent="0.2">
      <c r="A60" s="80" t="s">
        <v>166</v>
      </c>
      <c r="B60" s="105" t="s">
        <v>167</v>
      </c>
      <c r="C60" s="82" t="s">
        <v>166</v>
      </c>
      <c r="D60" s="103">
        <v>439592.92</v>
      </c>
      <c r="E60" s="103">
        <v>539756.91</v>
      </c>
      <c r="F60" s="83">
        <f t="shared" si="0"/>
        <v>122.7856240268838</v>
      </c>
    </row>
    <row r="61" spans="1:6" s="1" customFormat="1" ht="24" customHeight="1" x14ac:dyDescent="0.2">
      <c r="A61" s="80" t="s">
        <v>168</v>
      </c>
      <c r="B61" s="105" t="s">
        <v>169</v>
      </c>
      <c r="C61" s="82" t="s">
        <v>168</v>
      </c>
      <c r="D61" s="103">
        <v>59705</v>
      </c>
      <c r="E61" s="103">
        <v>130700</v>
      </c>
      <c r="F61" s="83">
        <f t="shared" si="0"/>
        <v>218.9096390587053</v>
      </c>
    </row>
    <row r="62" spans="1:6" s="1" customFormat="1" ht="12.75" customHeight="1" x14ac:dyDescent="0.2">
      <c r="A62" s="80" t="s">
        <v>170</v>
      </c>
      <c r="B62" s="81" t="s">
        <v>171</v>
      </c>
      <c r="C62" s="82" t="s">
        <v>170</v>
      </c>
      <c r="D62" s="79">
        <f>SUM(D63:D64)</f>
        <v>30068.739999999998</v>
      </c>
      <c r="E62" s="79">
        <f>SUM(E63:E64)</f>
        <v>245964.28</v>
      </c>
      <c r="F62" s="83">
        <f t="shared" si="0"/>
        <v>818.00660752662077</v>
      </c>
    </row>
    <row r="63" spans="1:6" s="1" customFormat="1" ht="12.75" customHeight="1" x14ac:dyDescent="0.2">
      <c r="A63" s="80" t="s">
        <v>172</v>
      </c>
      <c r="B63" s="81" t="s">
        <v>173</v>
      </c>
      <c r="C63" s="82" t="s">
        <v>172</v>
      </c>
      <c r="D63" s="103">
        <v>4917.4399999999996</v>
      </c>
      <c r="E63" s="103">
        <v>1357.11</v>
      </c>
      <c r="F63" s="83">
        <f t="shared" si="0"/>
        <v>27.597896466454092</v>
      </c>
    </row>
    <row r="64" spans="1:6" s="1" customFormat="1" ht="12.75" customHeight="1" x14ac:dyDescent="0.2">
      <c r="A64" s="80" t="s">
        <v>174</v>
      </c>
      <c r="B64" s="81" t="s">
        <v>175</v>
      </c>
      <c r="C64" s="82" t="s">
        <v>174</v>
      </c>
      <c r="D64" s="103">
        <v>25151.3</v>
      </c>
      <c r="E64" s="103">
        <v>244607.17</v>
      </c>
      <c r="F64" s="83">
        <f t="shared" si="0"/>
        <v>972.54285066775878</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0</v>
      </c>
      <c r="E68" s="79">
        <f>SUM(E69:E70)</f>
        <v>0</v>
      </c>
      <c r="F68" s="83" t="str">
        <f t="shared" si="0"/>
        <v>-</v>
      </c>
    </row>
    <row r="69" spans="1:6" s="1" customFormat="1" ht="12.75" customHeight="1" x14ac:dyDescent="0.2">
      <c r="A69" s="80" t="s">
        <v>184</v>
      </c>
      <c r="B69" s="81" t="s">
        <v>185</v>
      </c>
      <c r="C69" s="82" t="s">
        <v>184</v>
      </c>
      <c r="D69" s="103">
        <v>0</v>
      </c>
      <c r="E69" s="103">
        <v>0</v>
      </c>
      <c r="F69" s="83" t="str">
        <f t="shared" si="0"/>
        <v>-</v>
      </c>
    </row>
    <row r="70" spans="1:6" s="1" customFormat="1" ht="24" customHeight="1" x14ac:dyDescent="0.2">
      <c r="A70" s="80" t="s">
        <v>186</v>
      </c>
      <c r="B70" s="81" t="s">
        <v>187</v>
      </c>
      <c r="C70" s="82" t="s">
        <v>186</v>
      </c>
      <c r="D70" s="103">
        <v>0</v>
      </c>
      <c r="E70" s="103">
        <v>0</v>
      </c>
      <c r="F70" s="83" t="str">
        <f t="shared" ref="F70:F133" si="1">IF(D70&lt;&gt;0,IF(E70/D70&gt;=100,"&gt;&gt;100",E70/D70*100),"-")</f>
        <v>-</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378301.23</v>
      </c>
      <c r="E74" s="79">
        <f>SUM(E75:E76)</f>
        <v>253536.72</v>
      </c>
      <c r="F74" s="83">
        <f t="shared" si="1"/>
        <v>67.019797953075653</v>
      </c>
    </row>
    <row r="75" spans="1:6" s="1" customFormat="1" ht="12.75" customHeight="1" x14ac:dyDescent="0.2">
      <c r="A75" s="80" t="s">
        <v>196</v>
      </c>
      <c r="B75" s="81" t="s">
        <v>197</v>
      </c>
      <c r="C75" s="82" t="s">
        <v>196</v>
      </c>
      <c r="D75" s="103">
        <v>88650.94</v>
      </c>
      <c r="E75" s="103">
        <v>233536.72</v>
      </c>
      <c r="F75" s="83">
        <f t="shared" si="1"/>
        <v>263.43400306866454</v>
      </c>
    </row>
    <row r="76" spans="1:6" s="1" customFormat="1" ht="12.75" customHeight="1" x14ac:dyDescent="0.2">
      <c r="A76" s="80" t="s">
        <v>198</v>
      </c>
      <c r="B76" s="81" t="s">
        <v>199</v>
      </c>
      <c r="C76" s="82" t="s">
        <v>198</v>
      </c>
      <c r="D76" s="103">
        <v>289650.28999999998</v>
      </c>
      <c r="E76" s="103">
        <v>20000</v>
      </c>
      <c r="F76" s="83">
        <f t="shared" si="1"/>
        <v>6.9048782930616088</v>
      </c>
    </row>
    <row r="77" spans="1:6" s="1" customFormat="1" ht="24" customHeight="1" x14ac:dyDescent="0.2">
      <c r="A77" s="80" t="s">
        <v>200</v>
      </c>
      <c r="B77" s="81" t="s">
        <v>201</v>
      </c>
      <c r="C77" s="82" t="s">
        <v>200</v>
      </c>
      <c r="D77" s="79">
        <f>SUM(D78:D81)</f>
        <v>14100</v>
      </c>
      <c r="E77" s="79">
        <f>SUM(E78:E81)</f>
        <v>0</v>
      </c>
      <c r="F77" s="83">
        <f t="shared" si="1"/>
        <v>0</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14100</v>
      </c>
      <c r="E79" s="103">
        <v>0</v>
      </c>
      <c r="F79" s="83">
        <f t="shared" si="1"/>
        <v>0</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34071.279999999999</v>
      </c>
      <c r="E82" s="79">
        <f>E83+E91+E98</f>
        <v>36136.69</v>
      </c>
      <c r="F82" s="83">
        <f t="shared" si="1"/>
        <v>106.06202643399369</v>
      </c>
    </row>
    <row r="83" spans="1:6" s="1" customFormat="1" ht="12.75" customHeight="1" x14ac:dyDescent="0.2">
      <c r="A83" s="80" t="s">
        <v>212</v>
      </c>
      <c r="B83" s="81" t="s">
        <v>213</v>
      </c>
      <c r="C83" s="82" t="s">
        <v>212</v>
      </c>
      <c r="D83" s="79">
        <f>SUM(D84:D90)</f>
        <v>1511.59</v>
      </c>
      <c r="E83" s="79">
        <f>SUM(E84:E90)</f>
        <v>576.16</v>
      </c>
      <c r="F83" s="83">
        <f t="shared" si="1"/>
        <v>38.116155835907882</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15.58</v>
      </c>
      <c r="E85" s="103">
        <v>33.11</v>
      </c>
      <c r="F85" s="83">
        <f t="shared" si="1"/>
        <v>212.51604621309372</v>
      </c>
    </row>
    <row r="86" spans="1:6" s="1" customFormat="1" ht="12.75" customHeight="1" x14ac:dyDescent="0.2">
      <c r="A86" s="80" t="s">
        <v>218</v>
      </c>
      <c r="B86" s="81" t="s">
        <v>219</v>
      </c>
      <c r="C86" s="82" t="s">
        <v>218</v>
      </c>
      <c r="D86" s="103">
        <v>1496.01</v>
      </c>
      <c r="E86" s="103">
        <v>543.04999999999995</v>
      </c>
      <c r="F86" s="83">
        <f t="shared" si="1"/>
        <v>36.299891043509064</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32559.69</v>
      </c>
      <c r="E91" s="79">
        <f>SUM(E92:E97)</f>
        <v>35560.53</v>
      </c>
      <c r="F91" s="83">
        <f t="shared" si="1"/>
        <v>109.21642681487447</v>
      </c>
    </row>
    <row r="92" spans="1:6" s="1" customFormat="1" ht="12.75" customHeight="1" x14ac:dyDescent="0.2">
      <c r="A92" s="80" t="s">
        <v>230</v>
      </c>
      <c r="B92" s="81" t="s">
        <v>231</v>
      </c>
      <c r="C92" s="82" t="s">
        <v>230</v>
      </c>
      <c r="D92" s="103">
        <v>1673.53</v>
      </c>
      <c r="E92" s="103">
        <v>1848.94</v>
      </c>
      <c r="F92" s="83">
        <f t="shared" si="1"/>
        <v>110.48143744061953</v>
      </c>
    </row>
    <row r="93" spans="1:6" s="1" customFormat="1" ht="12.75" customHeight="1" x14ac:dyDescent="0.2">
      <c r="A93" s="80" t="s">
        <v>232</v>
      </c>
      <c r="B93" s="81" t="s">
        <v>233</v>
      </c>
      <c r="C93" s="82" t="s">
        <v>232</v>
      </c>
      <c r="D93" s="103">
        <v>26914.61</v>
      </c>
      <c r="E93" s="103">
        <v>25024.52</v>
      </c>
      <c r="F93" s="83">
        <f t="shared" si="1"/>
        <v>92.977457224904995</v>
      </c>
    </row>
    <row r="94" spans="1:6" s="1" customFormat="1" ht="12.75" customHeight="1" x14ac:dyDescent="0.2">
      <c r="A94" s="80" t="s">
        <v>234</v>
      </c>
      <c r="B94" s="81" t="s">
        <v>235</v>
      </c>
      <c r="C94" s="82" t="s">
        <v>234</v>
      </c>
      <c r="D94" s="103">
        <v>3971.55</v>
      </c>
      <c r="E94" s="103">
        <v>8687.07</v>
      </c>
      <c r="F94" s="83">
        <f t="shared" si="1"/>
        <v>218.73248479812668</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0</v>
      </c>
      <c r="E97" s="103">
        <v>0</v>
      </c>
      <c r="F97" s="83" t="str">
        <f t="shared" si="1"/>
        <v>-</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34339.07</v>
      </c>
      <c r="E106" s="79">
        <f>E107+E112+E120</f>
        <v>43070.75</v>
      </c>
      <c r="F106" s="83">
        <f t="shared" si="1"/>
        <v>125.42782900061067</v>
      </c>
    </row>
    <row r="107" spans="1:6" s="1" customFormat="1" ht="12.75" customHeight="1" x14ac:dyDescent="0.2">
      <c r="A107" s="80" t="s">
        <v>260</v>
      </c>
      <c r="B107" s="81" t="s">
        <v>261</v>
      </c>
      <c r="C107" s="82" t="s">
        <v>260</v>
      </c>
      <c r="D107" s="79">
        <f>SUM(D108:D111)</f>
        <v>7695.07</v>
      </c>
      <c r="E107" s="79">
        <f>SUM(E108:E111)</f>
        <v>9386.7800000000007</v>
      </c>
      <c r="F107" s="83">
        <f t="shared" si="1"/>
        <v>121.98433542514884</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0</v>
      </c>
      <c r="E110" s="103">
        <v>0</v>
      </c>
      <c r="F110" s="83" t="str">
        <f t="shared" si="1"/>
        <v>-</v>
      </c>
    </row>
    <row r="111" spans="1:6" s="1" customFormat="1" ht="12.75" customHeight="1" x14ac:dyDescent="0.2">
      <c r="A111" s="80" t="s">
        <v>268</v>
      </c>
      <c r="B111" s="81" t="s">
        <v>269</v>
      </c>
      <c r="C111" s="82" t="s">
        <v>268</v>
      </c>
      <c r="D111" s="103">
        <v>7695.07</v>
      </c>
      <c r="E111" s="103">
        <v>9386.7800000000007</v>
      </c>
      <c r="F111" s="83">
        <f t="shared" si="1"/>
        <v>121.98433542514884</v>
      </c>
    </row>
    <row r="112" spans="1:6" s="1" customFormat="1" ht="12.75" customHeight="1" x14ac:dyDescent="0.2">
      <c r="A112" s="80" t="s">
        <v>270</v>
      </c>
      <c r="B112" s="81" t="s">
        <v>271</v>
      </c>
      <c r="C112" s="82" t="s">
        <v>270</v>
      </c>
      <c r="D112" s="79">
        <f>SUM(D113:D119)</f>
        <v>420.77</v>
      </c>
      <c r="E112" s="79">
        <f>SUM(E113:E119)</f>
        <v>1438.06</v>
      </c>
      <c r="F112" s="83">
        <f t="shared" si="1"/>
        <v>341.76866221451149</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0</v>
      </c>
      <c r="E114" s="103">
        <v>0</v>
      </c>
      <c r="F114" s="83" t="str">
        <f t="shared" si="1"/>
        <v>-</v>
      </c>
    </row>
    <row r="115" spans="1:6" s="1" customFormat="1" ht="12.75" customHeight="1" x14ac:dyDescent="0.2">
      <c r="A115" s="80" t="s">
        <v>276</v>
      </c>
      <c r="B115" s="81" t="s">
        <v>277</v>
      </c>
      <c r="C115" s="82" t="s">
        <v>276</v>
      </c>
      <c r="D115" s="103">
        <v>420.77</v>
      </c>
      <c r="E115" s="103">
        <v>1438.06</v>
      </c>
      <c r="F115" s="83">
        <f t="shared" si="1"/>
        <v>341.76866221451149</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0</v>
      </c>
      <c r="E117" s="103">
        <v>0</v>
      </c>
      <c r="F117" s="83" t="str">
        <f t="shared" si="1"/>
        <v>-</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26223.23</v>
      </c>
      <c r="E120" s="79">
        <f>SUM(E121:E123)</f>
        <v>32245.91</v>
      </c>
      <c r="F120" s="83">
        <f t="shared" si="1"/>
        <v>122.96696478656519</v>
      </c>
    </row>
    <row r="121" spans="1:6" s="1" customFormat="1" ht="12.75" customHeight="1" x14ac:dyDescent="0.2">
      <c r="A121" s="80" t="s">
        <v>288</v>
      </c>
      <c r="B121" s="81" t="s">
        <v>289</v>
      </c>
      <c r="C121" s="82" t="s">
        <v>288</v>
      </c>
      <c r="D121" s="103">
        <v>1049.6099999999999</v>
      </c>
      <c r="E121" s="103">
        <v>706.67</v>
      </c>
      <c r="F121" s="83">
        <f t="shared" si="1"/>
        <v>67.32691190061071</v>
      </c>
    </row>
    <row r="122" spans="1:6" s="1" customFormat="1" ht="12.75" customHeight="1" x14ac:dyDescent="0.2">
      <c r="A122" s="80" t="s">
        <v>290</v>
      </c>
      <c r="B122" s="81" t="s">
        <v>291</v>
      </c>
      <c r="C122" s="82" t="s">
        <v>290</v>
      </c>
      <c r="D122" s="103">
        <v>25173.62</v>
      </c>
      <c r="E122" s="103">
        <v>31539.24</v>
      </c>
      <c r="F122" s="83">
        <f t="shared" si="1"/>
        <v>125.28686776077498</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11250</v>
      </c>
      <c r="E124" s="79">
        <f>E125+E128</f>
        <v>0</v>
      </c>
      <c r="F124" s="83">
        <f t="shared" si="1"/>
        <v>0</v>
      </c>
    </row>
    <row r="125" spans="1:6" s="1" customFormat="1" ht="12.75" customHeight="1" x14ac:dyDescent="0.2">
      <c r="A125" s="80" t="s">
        <v>296</v>
      </c>
      <c r="B125" s="105" t="s">
        <v>297</v>
      </c>
      <c r="C125" s="82" t="s">
        <v>296</v>
      </c>
      <c r="D125" s="79">
        <f>SUM(D126:D127)</f>
        <v>0</v>
      </c>
      <c r="E125" s="79">
        <f>SUM(E126:E127)</f>
        <v>0</v>
      </c>
      <c r="F125" s="83" t="str">
        <f t="shared" si="1"/>
        <v>-</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0</v>
      </c>
      <c r="E127" s="103">
        <v>0</v>
      </c>
      <c r="F127" s="83" t="str">
        <f t="shared" si="1"/>
        <v>-</v>
      </c>
    </row>
    <row r="128" spans="1:6" s="1" customFormat="1" ht="24" customHeight="1" x14ac:dyDescent="0.2">
      <c r="A128" s="80" t="s">
        <v>302</v>
      </c>
      <c r="B128" s="106" t="s">
        <v>303</v>
      </c>
      <c r="C128" s="82" t="s">
        <v>302</v>
      </c>
      <c r="D128" s="79">
        <f>SUM(D129:D132)</f>
        <v>11250</v>
      </c>
      <c r="E128" s="79">
        <f>SUM(E129:E132)</f>
        <v>0</v>
      </c>
      <c r="F128" s="83">
        <f t="shared" si="1"/>
        <v>0</v>
      </c>
    </row>
    <row r="129" spans="1:6" s="1" customFormat="1" ht="12.75" customHeight="1" x14ac:dyDescent="0.2">
      <c r="A129" s="80" t="s">
        <v>304</v>
      </c>
      <c r="B129" s="105" t="s">
        <v>305</v>
      </c>
      <c r="C129" s="82" t="s">
        <v>304</v>
      </c>
      <c r="D129" s="103">
        <v>0</v>
      </c>
      <c r="E129" s="103">
        <v>0</v>
      </c>
      <c r="F129" s="83" t="str">
        <f t="shared" si="1"/>
        <v>-</v>
      </c>
    </row>
    <row r="130" spans="1:6" s="1" customFormat="1" ht="12.75" customHeight="1" x14ac:dyDescent="0.2">
      <c r="A130" s="80" t="s">
        <v>306</v>
      </c>
      <c r="B130" s="104" t="s">
        <v>307</v>
      </c>
      <c r="C130" s="82" t="s">
        <v>306</v>
      </c>
      <c r="D130" s="103">
        <v>11250</v>
      </c>
      <c r="E130" s="103">
        <v>0</v>
      </c>
      <c r="F130" s="83">
        <f t="shared" si="1"/>
        <v>0</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0</v>
      </c>
      <c r="E133" s="79">
        <f>E134+E138</f>
        <v>0</v>
      </c>
      <c r="F133" s="83" t="str">
        <f t="shared" si="1"/>
        <v>-</v>
      </c>
    </row>
    <row r="134" spans="1:6" s="1" customFormat="1" ht="24" customHeight="1" x14ac:dyDescent="0.2">
      <c r="A134" s="80" t="s">
        <v>314</v>
      </c>
      <c r="B134" s="104" t="s">
        <v>315</v>
      </c>
      <c r="C134" s="82" t="s">
        <v>314</v>
      </c>
      <c r="D134" s="79">
        <f>SUM(D135:D137)</f>
        <v>0</v>
      </c>
      <c r="E134" s="79">
        <f>SUM(E135:E137)</f>
        <v>0</v>
      </c>
      <c r="F134" s="83" t="str">
        <f t="shared" ref="F134:F197" si="2">IF(D134&lt;&gt;0,IF(E134/D134&gt;=100,"&gt;&gt;100",E134/D134*100),"-")</f>
        <v>-</v>
      </c>
    </row>
    <row r="135" spans="1:6" s="1" customFormat="1" ht="12.75" customHeight="1" x14ac:dyDescent="0.2">
      <c r="A135" s="80" t="s">
        <v>316</v>
      </c>
      <c r="B135" s="81" t="s">
        <v>317</v>
      </c>
      <c r="C135" s="82" t="s">
        <v>316</v>
      </c>
      <c r="D135" s="103">
        <v>0</v>
      </c>
      <c r="E135" s="103">
        <v>0</v>
      </c>
      <c r="F135" s="83" t="str">
        <f t="shared" si="2"/>
        <v>-</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15.43</v>
      </c>
      <c r="E139" s="79">
        <f>E140+E150</f>
        <v>279.22000000000003</v>
      </c>
      <c r="F139" s="83">
        <f t="shared" si="2"/>
        <v>1809.5917044718085</v>
      </c>
    </row>
    <row r="140" spans="1:6" s="1" customFormat="1" ht="12.75" customHeight="1" x14ac:dyDescent="0.2">
      <c r="A140" s="80" t="s">
        <v>326</v>
      </c>
      <c r="B140" s="81" t="s">
        <v>327</v>
      </c>
      <c r="C140" s="82" t="s">
        <v>326</v>
      </c>
      <c r="D140" s="79">
        <f>SUM(D141:D149)</f>
        <v>0</v>
      </c>
      <c r="E140" s="79">
        <f>SUM(E141:E149)</f>
        <v>0</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0</v>
      </c>
      <c r="F149" s="83" t="str">
        <f t="shared" si="2"/>
        <v>-</v>
      </c>
    </row>
    <row r="150" spans="1:6" s="1" customFormat="1" ht="12.75" customHeight="1" x14ac:dyDescent="0.2">
      <c r="A150" s="80" t="s">
        <v>346</v>
      </c>
      <c r="B150" s="81" t="s">
        <v>347</v>
      </c>
      <c r="C150" s="82" t="s">
        <v>346</v>
      </c>
      <c r="D150" s="103">
        <v>15.43</v>
      </c>
      <c r="E150" s="103">
        <v>279.22000000000003</v>
      </c>
      <c r="F150" s="83">
        <f t="shared" si="2"/>
        <v>1809.5917044718085</v>
      </c>
    </row>
    <row r="151" spans="1:6" s="1" customFormat="1" ht="12.75" customHeight="1" x14ac:dyDescent="0.2">
      <c r="A151" s="80" t="s">
        <v>56</v>
      </c>
      <c r="B151" s="81" t="s">
        <v>348</v>
      </c>
      <c r="C151" s="82" t="s">
        <v>56</v>
      </c>
      <c r="D151" s="79">
        <f>D152+D163+D196+D215+D224+D252+D263</f>
        <v>675182.54</v>
      </c>
      <c r="E151" s="79">
        <f>E152+E163+E196+E215+E224+E252+E263</f>
        <v>929060.37999999989</v>
      </c>
      <c r="F151" s="83">
        <f t="shared" si="2"/>
        <v>137.60136332909318</v>
      </c>
    </row>
    <row r="152" spans="1:6" s="1" customFormat="1" ht="12.75" customHeight="1" x14ac:dyDescent="0.2">
      <c r="A152" s="80" t="s">
        <v>349</v>
      </c>
      <c r="B152" s="81" t="s">
        <v>350</v>
      </c>
      <c r="C152" s="82" t="s">
        <v>349</v>
      </c>
      <c r="D152" s="79">
        <f>D153+D158+D159</f>
        <v>184948.58000000002</v>
      </c>
      <c r="E152" s="79">
        <f>E153+E158+E159</f>
        <v>321990.63999999996</v>
      </c>
      <c r="F152" s="83">
        <f t="shared" si="2"/>
        <v>174.09738425674851</v>
      </c>
    </row>
    <row r="153" spans="1:6" s="1" customFormat="1" ht="12.75" customHeight="1" x14ac:dyDescent="0.2">
      <c r="A153" s="80" t="s">
        <v>351</v>
      </c>
      <c r="B153" s="81" t="s">
        <v>352</v>
      </c>
      <c r="C153" s="82" t="s">
        <v>351</v>
      </c>
      <c r="D153" s="79">
        <f>SUM(D154:D157)</f>
        <v>155108.42000000001</v>
      </c>
      <c r="E153" s="79">
        <f>SUM(E154:E157)</f>
        <v>269954.90999999997</v>
      </c>
      <c r="F153" s="83">
        <f t="shared" si="2"/>
        <v>174.0427179904224</v>
      </c>
    </row>
    <row r="154" spans="1:6" s="1" customFormat="1" ht="12.75" customHeight="1" x14ac:dyDescent="0.2">
      <c r="A154" s="80" t="s">
        <v>353</v>
      </c>
      <c r="B154" s="81" t="s">
        <v>354</v>
      </c>
      <c r="C154" s="82" t="s">
        <v>353</v>
      </c>
      <c r="D154" s="103">
        <v>155108.42000000001</v>
      </c>
      <c r="E154" s="103">
        <v>269954.90999999997</v>
      </c>
      <c r="F154" s="83">
        <f t="shared" si="2"/>
        <v>174.0427179904224</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0</v>
      </c>
      <c r="E156" s="103">
        <v>0</v>
      </c>
      <c r="F156" s="83" t="str">
        <f t="shared" si="2"/>
        <v>-</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4247.2</v>
      </c>
      <c r="E158" s="103">
        <v>7493.16</v>
      </c>
      <c r="F158" s="83">
        <f t="shared" si="2"/>
        <v>176.42588058014692</v>
      </c>
    </row>
    <row r="159" spans="1:6" s="1" customFormat="1" ht="12.75" customHeight="1" x14ac:dyDescent="0.2">
      <c r="A159" s="80" t="s">
        <v>363</v>
      </c>
      <c r="B159" s="81" t="s">
        <v>364</v>
      </c>
      <c r="C159" s="82" t="s">
        <v>363</v>
      </c>
      <c r="D159" s="79">
        <f>SUM(D160:D162)</f>
        <v>25592.959999999999</v>
      </c>
      <c r="E159" s="79">
        <f>SUM(E160:E162)</f>
        <v>44542.57</v>
      </c>
      <c r="F159" s="83">
        <f t="shared" si="2"/>
        <v>174.04227568831431</v>
      </c>
    </row>
    <row r="160" spans="1:6" s="1" customFormat="1" ht="12.75" customHeight="1" x14ac:dyDescent="0.2">
      <c r="A160" s="80" t="s">
        <v>365</v>
      </c>
      <c r="B160" s="81" t="s">
        <v>143</v>
      </c>
      <c r="C160" s="82" t="s">
        <v>365</v>
      </c>
      <c r="D160" s="103">
        <v>0</v>
      </c>
      <c r="E160" s="103">
        <v>0</v>
      </c>
      <c r="F160" s="83" t="str">
        <f t="shared" si="2"/>
        <v>-</v>
      </c>
    </row>
    <row r="161" spans="1:6" s="1" customFormat="1" ht="12.75" customHeight="1" x14ac:dyDescent="0.2">
      <c r="A161" s="80" t="s">
        <v>366</v>
      </c>
      <c r="B161" s="81" t="s">
        <v>367</v>
      </c>
      <c r="C161" s="82" t="s">
        <v>366</v>
      </c>
      <c r="D161" s="103">
        <v>25592.959999999999</v>
      </c>
      <c r="E161" s="103">
        <v>44542.57</v>
      </c>
      <c r="F161" s="83">
        <f t="shared" si="2"/>
        <v>174.04227568831431</v>
      </c>
    </row>
    <row r="162" spans="1:6" s="1" customFormat="1" ht="12.75" customHeight="1" x14ac:dyDescent="0.2">
      <c r="A162" s="80" t="s">
        <v>368</v>
      </c>
      <c r="B162" s="81" t="s">
        <v>369</v>
      </c>
      <c r="C162" s="82" t="s">
        <v>368</v>
      </c>
      <c r="D162" s="103">
        <v>0</v>
      </c>
      <c r="E162" s="103">
        <v>0</v>
      </c>
      <c r="F162" s="83" t="str">
        <f t="shared" si="2"/>
        <v>-</v>
      </c>
    </row>
    <row r="163" spans="1:6" s="1" customFormat="1" ht="12.75" customHeight="1" x14ac:dyDescent="0.2">
      <c r="A163" s="80" t="s">
        <v>370</v>
      </c>
      <c r="B163" s="81" t="s">
        <v>371</v>
      </c>
      <c r="C163" s="82" t="s">
        <v>370</v>
      </c>
      <c r="D163" s="79">
        <f>D164+D169+D177+D187+D188</f>
        <v>181536.13</v>
      </c>
      <c r="E163" s="79">
        <f>E164+E169+E177+E187+E188</f>
        <v>279682.2</v>
      </c>
      <c r="F163" s="83">
        <f t="shared" si="2"/>
        <v>154.06420749412254</v>
      </c>
    </row>
    <row r="164" spans="1:6" s="1" customFormat="1" ht="12.75" customHeight="1" x14ac:dyDescent="0.2">
      <c r="A164" s="80" t="s">
        <v>372</v>
      </c>
      <c r="B164" s="81" t="s">
        <v>373</v>
      </c>
      <c r="C164" s="82" t="s">
        <v>372</v>
      </c>
      <c r="D164" s="79">
        <f>SUM(D165:D168)</f>
        <v>13934.45</v>
      </c>
      <c r="E164" s="79">
        <f>SUM(E165:E168)</f>
        <v>11277.59</v>
      </c>
      <c r="F164" s="83">
        <f t="shared" si="2"/>
        <v>80.933154878735792</v>
      </c>
    </row>
    <row r="165" spans="1:6" s="1" customFormat="1" ht="12.75" customHeight="1" x14ac:dyDescent="0.2">
      <c r="A165" s="80" t="s">
        <v>374</v>
      </c>
      <c r="B165" s="81" t="s">
        <v>375</v>
      </c>
      <c r="C165" s="82" t="s">
        <v>374</v>
      </c>
      <c r="D165" s="103">
        <v>11088.5</v>
      </c>
      <c r="E165" s="103">
        <v>6888.31</v>
      </c>
      <c r="F165" s="83">
        <f t="shared" si="2"/>
        <v>62.121206655544036</v>
      </c>
    </row>
    <row r="166" spans="1:6" s="1" customFormat="1" ht="12.75" customHeight="1" x14ac:dyDescent="0.2">
      <c r="A166" s="80" t="s">
        <v>376</v>
      </c>
      <c r="B166" s="81" t="s">
        <v>377</v>
      </c>
      <c r="C166" s="82" t="s">
        <v>376</v>
      </c>
      <c r="D166" s="103">
        <v>1471.68</v>
      </c>
      <c r="E166" s="103">
        <v>1653.28</v>
      </c>
      <c r="F166" s="83">
        <f t="shared" si="2"/>
        <v>112.33963905196782</v>
      </c>
    </row>
    <row r="167" spans="1:6" s="1" customFormat="1" ht="12.75" customHeight="1" x14ac:dyDescent="0.2">
      <c r="A167" s="80" t="s">
        <v>378</v>
      </c>
      <c r="B167" s="81" t="s">
        <v>379</v>
      </c>
      <c r="C167" s="82" t="s">
        <v>378</v>
      </c>
      <c r="D167" s="103">
        <v>1374.27</v>
      </c>
      <c r="E167" s="103">
        <v>1233</v>
      </c>
      <c r="F167" s="83">
        <f t="shared" si="2"/>
        <v>89.720360627824221</v>
      </c>
    </row>
    <row r="168" spans="1:6" s="1" customFormat="1" ht="12.75" customHeight="1" x14ac:dyDescent="0.2">
      <c r="A168" s="80" t="s">
        <v>380</v>
      </c>
      <c r="B168" s="81" t="s">
        <v>381</v>
      </c>
      <c r="C168" s="82" t="s">
        <v>380</v>
      </c>
      <c r="D168" s="103">
        <v>0</v>
      </c>
      <c r="E168" s="103">
        <v>1503</v>
      </c>
      <c r="F168" s="83" t="str">
        <f t="shared" si="2"/>
        <v>-</v>
      </c>
    </row>
    <row r="169" spans="1:6" s="1" customFormat="1" ht="12.75" customHeight="1" x14ac:dyDescent="0.2">
      <c r="A169" s="80" t="s">
        <v>382</v>
      </c>
      <c r="B169" s="81" t="s">
        <v>383</v>
      </c>
      <c r="C169" s="82" t="s">
        <v>382</v>
      </c>
      <c r="D169" s="79">
        <f>SUM(D170:D176)</f>
        <v>32952.479999999996</v>
      </c>
      <c r="E169" s="79">
        <f>SUM(E170:E176)</f>
        <v>42287.47</v>
      </c>
      <c r="F169" s="83">
        <f t="shared" si="2"/>
        <v>128.32864172893815</v>
      </c>
    </row>
    <row r="170" spans="1:6" s="1" customFormat="1" ht="12.75" customHeight="1" x14ac:dyDescent="0.2">
      <c r="A170" s="80" t="s">
        <v>384</v>
      </c>
      <c r="B170" s="81" t="s">
        <v>385</v>
      </c>
      <c r="C170" s="82" t="s">
        <v>384</v>
      </c>
      <c r="D170" s="103">
        <v>7028.5</v>
      </c>
      <c r="E170" s="103">
        <v>10427.26</v>
      </c>
      <c r="F170" s="83">
        <f t="shared" si="2"/>
        <v>148.35683289464322</v>
      </c>
    </row>
    <row r="171" spans="1:6" s="1" customFormat="1" ht="12.75" customHeight="1" x14ac:dyDescent="0.2">
      <c r="A171" s="80" t="s">
        <v>386</v>
      </c>
      <c r="B171" s="81" t="s">
        <v>387</v>
      </c>
      <c r="C171" s="82" t="s">
        <v>386</v>
      </c>
      <c r="D171" s="103">
        <v>0</v>
      </c>
      <c r="E171" s="103">
        <v>0</v>
      </c>
      <c r="F171" s="83" t="str">
        <f t="shared" si="2"/>
        <v>-</v>
      </c>
    </row>
    <row r="172" spans="1:6" s="1" customFormat="1" ht="12.75" customHeight="1" x14ac:dyDescent="0.2">
      <c r="A172" s="80" t="s">
        <v>388</v>
      </c>
      <c r="B172" s="81" t="s">
        <v>389</v>
      </c>
      <c r="C172" s="82" t="s">
        <v>388</v>
      </c>
      <c r="D172" s="103">
        <v>15068.91</v>
      </c>
      <c r="E172" s="103">
        <v>15575.43</v>
      </c>
      <c r="F172" s="83">
        <f t="shared" si="2"/>
        <v>103.36135792170768</v>
      </c>
    </row>
    <row r="173" spans="1:6" s="1" customFormat="1" ht="12.75" customHeight="1" x14ac:dyDescent="0.2">
      <c r="A173" s="80" t="s">
        <v>390</v>
      </c>
      <c r="B173" s="81" t="s">
        <v>391</v>
      </c>
      <c r="C173" s="82" t="s">
        <v>390</v>
      </c>
      <c r="D173" s="103">
        <v>9034.51</v>
      </c>
      <c r="E173" s="103">
        <v>15153.93</v>
      </c>
      <c r="F173" s="83">
        <f t="shared" si="2"/>
        <v>167.7338339323328</v>
      </c>
    </row>
    <row r="174" spans="1:6" s="1" customFormat="1" ht="12.75" customHeight="1" x14ac:dyDescent="0.2">
      <c r="A174" s="80" t="s">
        <v>392</v>
      </c>
      <c r="B174" s="81" t="s">
        <v>393</v>
      </c>
      <c r="C174" s="82" t="s">
        <v>392</v>
      </c>
      <c r="D174" s="103">
        <v>1820.56</v>
      </c>
      <c r="E174" s="103">
        <v>1004.85</v>
      </c>
      <c r="F174" s="83">
        <f t="shared" si="2"/>
        <v>55.194555521378042</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0</v>
      </c>
      <c r="E176" s="103">
        <v>126</v>
      </c>
      <c r="F176" s="83" t="str">
        <f t="shared" si="2"/>
        <v>-</v>
      </c>
    </row>
    <row r="177" spans="1:6" s="1" customFormat="1" ht="12.75" customHeight="1" x14ac:dyDescent="0.2">
      <c r="A177" s="80" t="s">
        <v>398</v>
      </c>
      <c r="B177" s="81" t="s">
        <v>399</v>
      </c>
      <c r="C177" s="82" t="s">
        <v>398</v>
      </c>
      <c r="D177" s="79">
        <f>SUM(D178:D186)</f>
        <v>112236.47</v>
      </c>
      <c r="E177" s="79">
        <f>SUM(E178:E186)</f>
        <v>193084.63</v>
      </c>
      <c r="F177" s="83">
        <f t="shared" si="2"/>
        <v>172.03376941559191</v>
      </c>
    </row>
    <row r="178" spans="1:6" s="1" customFormat="1" ht="12.75" customHeight="1" x14ac:dyDescent="0.2">
      <c r="A178" s="80" t="s">
        <v>400</v>
      </c>
      <c r="B178" s="81" t="s">
        <v>401</v>
      </c>
      <c r="C178" s="82" t="s">
        <v>400</v>
      </c>
      <c r="D178" s="103">
        <v>4334.12</v>
      </c>
      <c r="E178" s="103">
        <v>8339.74</v>
      </c>
      <c r="F178" s="83">
        <f t="shared" si="2"/>
        <v>192.4206067206261</v>
      </c>
    </row>
    <row r="179" spans="1:6" s="1" customFormat="1" ht="12.75" customHeight="1" x14ac:dyDescent="0.2">
      <c r="A179" s="80" t="s">
        <v>402</v>
      </c>
      <c r="B179" s="81" t="s">
        <v>403</v>
      </c>
      <c r="C179" s="82" t="s">
        <v>402</v>
      </c>
      <c r="D179" s="103">
        <v>49936.81</v>
      </c>
      <c r="E179" s="103">
        <v>59144.14</v>
      </c>
      <c r="F179" s="83">
        <f t="shared" si="2"/>
        <v>118.43796189624447</v>
      </c>
    </row>
    <row r="180" spans="1:6" s="1" customFormat="1" ht="12.75" customHeight="1" x14ac:dyDescent="0.2">
      <c r="A180" s="80" t="s">
        <v>404</v>
      </c>
      <c r="B180" s="81" t="s">
        <v>405</v>
      </c>
      <c r="C180" s="82" t="s">
        <v>404</v>
      </c>
      <c r="D180" s="103">
        <v>10190.540000000001</v>
      </c>
      <c r="E180" s="103">
        <v>10660.4</v>
      </c>
      <c r="F180" s="83">
        <f t="shared" si="2"/>
        <v>104.61074682990301</v>
      </c>
    </row>
    <row r="181" spans="1:6" s="1" customFormat="1" ht="12.75" customHeight="1" x14ac:dyDescent="0.2">
      <c r="A181" s="80" t="s">
        <v>406</v>
      </c>
      <c r="B181" s="81" t="s">
        <v>407</v>
      </c>
      <c r="C181" s="82" t="s">
        <v>406</v>
      </c>
      <c r="D181" s="103">
        <v>9602.4</v>
      </c>
      <c r="E181" s="103">
        <v>56768.83</v>
      </c>
      <c r="F181" s="83">
        <f t="shared" si="2"/>
        <v>591.19418062151135</v>
      </c>
    </row>
    <row r="182" spans="1:6" s="1" customFormat="1" ht="12.75" customHeight="1" x14ac:dyDescent="0.2">
      <c r="A182" s="80" t="s">
        <v>408</v>
      </c>
      <c r="B182" s="81" t="s">
        <v>409</v>
      </c>
      <c r="C182" s="82" t="s">
        <v>408</v>
      </c>
      <c r="D182" s="103">
        <v>0</v>
      </c>
      <c r="E182" s="103">
        <v>0</v>
      </c>
      <c r="F182" s="83" t="str">
        <f t="shared" si="2"/>
        <v>-</v>
      </c>
    </row>
    <row r="183" spans="1:6" s="1" customFormat="1" ht="12.75" customHeight="1" x14ac:dyDescent="0.2">
      <c r="A183" s="80" t="s">
        <v>410</v>
      </c>
      <c r="B183" s="81" t="s">
        <v>411</v>
      </c>
      <c r="C183" s="82" t="s">
        <v>410</v>
      </c>
      <c r="D183" s="103">
        <v>0</v>
      </c>
      <c r="E183" s="103">
        <v>0</v>
      </c>
      <c r="F183" s="83" t="str">
        <f t="shared" si="2"/>
        <v>-</v>
      </c>
    </row>
    <row r="184" spans="1:6" s="1" customFormat="1" ht="12.75" customHeight="1" x14ac:dyDescent="0.2">
      <c r="A184" s="80" t="s">
        <v>412</v>
      </c>
      <c r="B184" s="81" t="s">
        <v>413</v>
      </c>
      <c r="C184" s="82" t="s">
        <v>412</v>
      </c>
      <c r="D184" s="103">
        <v>35243.93</v>
      </c>
      <c r="E184" s="103">
        <v>48053.41</v>
      </c>
      <c r="F184" s="83">
        <f t="shared" si="2"/>
        <v>136.34520894803731</v>
      </c>
    </row>
    <row r="185" spans="1:6" s="1" customFormat="1" ht="12.75" customHeight="1" x14ac:dyDescent="0.2">
      <c r="A185" s="80" t="s">
        <v>414</v>
      </c>
      <c r="B185" s="81" t="s">
        <v>415</v>
      </c>
      <c r="C185" s="82" t="s">
        <v>414</v>
      </c>
      <c r="D185" s="103">
        <v>905.07</v>
      </c>
      <c r="E185" s="103">
        <v>5007.4799999999996</v>
      </c>
      <c r="F185" s="83">
        <f t="shared" si="2"/>
        <v>553.26991282442236</v>
      </c>
    </row>
    <row r="186" spans="1:6" s="1" customFormat="1" ht="12.75" customHeight="1" x14ac:dyDescent="0.2">
      <c r="A186" s="80" t="s">
        <v>416</v>
      </c>
      <c r="B186" s="81" t="s">
        <v>417</v>
      </c>
      <c r="C186" s="82" t="s">
        <v>416</v>
      </c>
      <c r="D186" s="103">
        <v>2023.6</v>
      </c>
      <c r="E186" s="103">
        <v>5110.63</v>
      </c>
      <c r="F186" s="83">
        <f t="shared" si="2"/>
        <v>252.55139355603876</v>
      </c>
    </row>
    <row r="187" spans="1:6" s="1" customFormat="1" ht="12.75" customHeight="1" x14ac:dyDescent="0.2">
      <c r="A187" s="80" t="s">
        <v>418</v>
      </c>
      <c r="B187" s="81" t="s">
        <v>419</v>
      </c>
      <c r="C187" s="82" t="s">
        <v>418</v>
      </c>
      <c r="D187" s="103">
        <v>0</v>
      </c>
      <c r="E187" s="103">
        <v>0</v>
      </c>
      <c r="F187" s="83" t="str">
        <f t="shared" si="2"/>
        <v>-</v>
      </c>
    </row>
    <row r="188" spans="1:6" s="1" customFormat="1" ht="12.75" customHeight="1" x14ac:dyDescent="0.2">
      <c r="A188" s="80" t="s">
        <v>420</v>
      </c>
      <c r="B188" s="81" t="s">
        <v>421</v>
      </c>
      <c r="C188" s="82" t="s">
        <v>420</v>
      </c>
      <c r="D188" s="79">
        <f>SUM(D189:D195)</f>
        <v>22412.73</v>
      </c>
      <c r="E188" s="79">
        <f>SUM(E189:E195)</f>
        <v>33032.51</v>
      </c>
      <c r="F188" s="83">
        <f t="shared" si="2"/>
        <v>147.38280432593442</v>
      </c>
    </row>
    <row r="189" spans="1:6" s="1" customFormat="1" ht="12.75" customHeight="1" x14ac:dyDescent="0.2">
      <c r="A189" s="80" t="s">
        <v>422</v>
      </c>
      <c r="B189" s="104" t="s">
        <v>423</v>
      </c>
      <c r="C189" s="82" t="s">
        <v>422</v>
      </c>
      <c r="D189" s="103">
        <v>0</v>
      </c>
      <c r="E189" s="103">
        <v>0</v>
      </c>
      <c r="F189" s="83" t="str">
        <f t="shared" si="2"/>
        <v>-</v>
      </c>
    </row>
    <row r="190" spans="1:6" s="1" customFormat="1" ht="12.75" customHeight="1" x14ac:dyDescent="0.2">
      <c r="A190" s="80" t="s">
        <v>424</v>
      </c>
      <c r="B190" s="81" t="s">
        <v>425</v>
      </c>
      <c r="C190" s="82" t="s">
        <v>424</v>
      </c>
      <c r="D190" s="103">
        <v>289.74</v>
      </c>
      <c r="E190" s="103">
        <v>2377.5100000000002</v>
      </c>
      <c r="F190" s="83">
        <f t="shared" si="2"/>
        <v>820.56671498584933</v>
      </c>
    </row>
    <row r="191" spans="1:6" s="1" customFormat="1" ht="12.75" customHeight="1" x14ac:dyDescent="0.2">
      <c r="A191" s="80" t="s">
        <v>426</v>
      </c>
      <c r="B191" s="81" t="s">
        <v>427</v>
      </c>
      <c r="C191" s="82" t="s">
        <v>426</v>
      </c>
      <c r="D191" s="103">
        <v>4381.37</v>
      </c>
      <c r="E191" s="103">
        <v>2706.01</v>
      </c>
      <c r="F191" s="83">
        <f t="shared" si="2"/>
        <v>61.761732060976371</v>
      </c>
    </row>
    <row r="192" spans="1:6" s="1" customFormat="1" ht="12.75" customHeight="1" x14ac:dyDescent="0.2">
      <c r="A192" s="80" t="s">
        <v>428</v>
      </c>
      <c r="B192" s="81" t="s">
        <v>429</v>
      </c>
      <c r="C192" s="82" t="s">
        <v>428</v>
      </c>
      <c r="D192" s="103">
        <v>0</v>
      </c>
      <c r="E192" s="103">
        <v>0</v>
      </c>
      <c r="F192" s="83" t="str">
        <f t="shared" si="2"/>
        <v>-</v>
      </c>
    </row>
    <row r="193" spans="1:6" s="1" customFormat="1" ht="12.75" customHeight="1" x14ac:dyDescent="0.2">
      <c r="A193" s="80" t="s">
        <v>430</v>
      </c>
      <c r="B193" s="81" t="s">
        <v>431</v>
      </c>
      <c r="C193" s="82" t="s">
        <v>430</v>
      </c>
      <c r="D193" s="103">
        <v>0</v>
      </c>
      <c r="E193" s="103">
        <v>0</v>
      </c>
      <c r="F193" s="83" t="str">
        <f t="shared" si="2"/>
        <v>-</v>
      </c>
    </row>
    <row r="194" spans="1:6" s="1" customFormat="1" ht="12.75" customHeight="1" x14ac:dyDescent="0.2">
      <c r="A194" s="80" t="s">
        <v>432</v>
      </c>
      <c r="B194" s="81" t="s">
        <v>433</v>
      </c>
      <c r="C194" s="82" t="s">
        <v>432</v>
      </c>
      <c r="D194" s="103">
        <v>0</v>
      </c>
      <c r="E194" s="103">
        <v>297.62</v>
      </c>
      <c r="F194" s="83" t="str">
        <f t="shared" si="2"/>
        <v>-</v>
      </c>
    </row>
    <row r="195" spans="1:6" s="1" customFormat="1" ht="12.75" customHeight="1" x14ac:dyDescent="0.2">
      <c r="A195" s="80" t="s">
        <v>434</v>
      </c>
      <c r="B195" s="81" t="s">
        <v>435</v>
      </c>
      <c r="C195" s="82" t="s">
        <v>434</v>
      </c>
      <c r="D195" s="103">
        <v>17741.62</v>
      </c>
      <c r="E195" s="103">
        <v>27651.37</v>
      </c>
      <c r="F195" s="83">
        <f t="shared" si="2"/>
        <v>155.8559477657621</v>
      </c>
    </row>
    <row r="196" spans="1:6" s="1" customFormat="1" ht="12.75" customHeight="1" x14ac:dyDescent="0.2">
      <c r="A196" s="80" t="s">
        <v>436</v>
      </c>
      <c r="B196" s="104" t="s">
        <v>437</v>
      </c>
      <c r="C196" s="82" t="s">
        <v>436</v>
      </c>
      <c r="D196" s="79">
        <f>D197+D202+D210</f>
        <v>6007.52</v>
      </c>
      <c r="E196" s="79">
        <f>E197+E202+E210</f>
        <v>8606.99</v>
      </c>
      <c r="F196" s="83">
        <f t="shared" si="2"/>
        <v>143.27026793085997</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1257.67</v>
      </c>
      <c r="E202" s="79">
        <f>SUM(E203:E209)</f>
        <v>2689.27</v>
      </c>
      <c r="F202" s="83">
        <f t="shared" si="3"/>
        <v>213.82954193071316</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1257.67</v>
      </c>
      <c r="E205" s="103">
        <v>2689.27</v>
      </c>
      <c r="F205" s="83">
        <f t="shared" si="3"/>
        <v>213.82954193071316</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4749.8500000000004</v>
      </c>
      <c r="E210" s="79">
        <f>SUM(E211:E214)</f>
        <v>5917.72</v>
      </c>
      <c r="F210" s="83">
        <f t="shared" si="3"/>
        <v>124.58751328989337</v>
      </c>
    </row>
    <row r="211" spans="1:6" s="1" customFormat="1" ht="12.75" customHeight="1" x14ac:dyDescent="0.2">
      <c r="A211" s="80" t="s">
        <v>466</v>
      </c>
      <c r="B211" s="104" t="s">
        <v>467</v>
      </c>
      <c r="C211" s="82" t="s">
        <v>466</v>
      </c>
      <c r="D211" s="103">
        <v>1475.63</v>
      </c>
      <c r="E211" s="103">
        <v>1841.13</v>
      </c>
      <c r="F211" s="83">
        <f t="shared" si="3"/>
        <v>124.76908168036702</v>
      </c>
    </row>
    <row r="212" spans="1:6" s="1" customFormat="1" ht="12.75" customHeight="1" x14ac:dyDescent="0.2">
      <c r="A212" s="80" t="s">
        <v>468</v>
      </c>
      <c r="B212" s="81" t="s">
        <v>469</v>
      </c>
      <c r="C212" s="82" t="s">
        <v>468</v>
      </c>
      <c r="D212" s="103">
        <v>0</v>
      </c>
      <c r="E212" s="103">
        <v>0</v>
      </c>
      <c r="F212" s="83" t="str">
        <f t="shared" si="3"/>
        <v>-</v>
      </c>
    </row>
    <row r="213" spans="1:6" s="1" customFormat="1" ht="12.75" customHeight="1" x14ac:dyDescent="0.2">
      <c r="A213" s="80" t="s">
        <v>470</v>
      </c>
      <c r="B213" s="81" t="s">
        <v>471</v>
      </c>
      <c r="C213" s="82" t="s">
        <v>470</v>
      </c>
      <c r="D213" s="103">
        <v>0</v>
      </c>
      <c r="E213" s="103">
        <v>0</v>
      </c>
      <c r="F213" s="83" t="str">
        <f t="shared" si="3"/>
        <v>-</v>
      </c>
    </row>
    <row r="214" spans="1:6" s="1" customFormat="1" ht="12.75" customHeight="1" x14ac:dyDescent="0.2">
      <c r="A214" s="80" t="s">
        <v>472</v>
      </c>
      <c r="B214" s="81" t="s">
        <v>473</v>
      </c>
      <c r="C214" s="82" t="s">
        <v>472</v>
      </c>
      <c r="D214" s="103">
        <v>3274.22</v>
      </c>
      <c r="E214" s="103">
        <v>4076.59</v>
      </c>
      <c r="F214" s="83">
        <f t="shared" si="3"/>
        <v>124.50568379644619</v>
      </c>
    </row>
    <row r="215" spans="1:6" s="1" customFormat="1" ht="12.75" customHeight="1" x14ac:dyDescent="0.2">
      <c r="A215" s="80" t="s">
        <v>474</v>
      </c>
      <c r="B215" s="81" t="s">
        <v>475</v>
      </c>
      <c r="C215" s="82" t="s">
        <v>474</v>
      </c>
      <c r="D215" s="79">
        <f>D216+D219+D223</f>
        <v>0</v>
      </c>
      <c r="E215" s="79">
        <f>E216+E219+E223</f>
        <v>0</v>
      </c>
      <c r="F215" s="83" t="str">
        <f t="shared" si="3"/>
        <v>-</v>
      </c>
    </row>
    <row r="216" spans="1:6" s="1" customFormat="1" ht="12.75" customHeight="1" x14ac:dyDescent="0.2">
      <c r="A216" s="80" t="s">
        <v>476</v>
      </c>
      <c r="B216" s="81" t="s">
        <v>477</v>
      </c>
      <c r="C216" s="82" t="s">
        <v>476</v>
      </c>
      <c r="D216" s="79">
        <f>SUM(D217:D218)</f>
        <v>0</v>
      </c>
      <c r="E216" s="79">
        <f>SUM(E217:E218)</f>
        <v>0</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0</v>
      </c>
      <c r="F218" s="83" t="str">
        <f t="shared" si="3"/>
        <v>-</v>
      </c>
    </row>
    <row r="219" spans="1:6" s="1" customFormat="1" ht="24" customHeight="1" x14ac:dyDescent="0.2">
      <c r="A219" s="80" t="s">
        <v>482</v>
      </c>
      <c r="B219" s="81" t="s">
        <v>483</v>
      </c>
      <c r="C219" s="82" t="s">
        <v>482</v>
      </c>
      <c r="D219" s="79">
        <f>SUM(D220:D222)</f>
        <v>0</v>
      </c>
      <c r="E219" s="79">
        <f>SUM(E220:E222)</f>
        <v>0</v>
      </c>
      <c r="F219" s="83" t="str">
        <f t="shared" si="3"/>
        <v>-</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0</v>
      </c>
      <c r="E221" s="103">
        <v>0</v>
      </c>
      <c r="F221" s="83" t="str">
        <f t="shared" si="3"/>
        <v>-</v>
      </c>
    </row>
    <row r="222" spans="1:6" s="1" customFormat="1" ht="12.75" customHeight="1" x14ac:dyDescent="0.2">
      <c r="A222" s="80" t="s">
        <v>488</v>
      </c>
      <c r="B222" s="81" t="s">
        <v>489</v>
      </c>
      <c r="C222" s="82" t="s">
        <v>488</v>
      </c>
      <c r="D222" s="103">
        <v>0</v>
      </c>
      <c r="E222" s="103">
        <v>0</v>
      </c>
      <c r="F222" s="83" t="str">
        <f t="shared" si="3"/>
        <v>-</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124272.73</v>
      </c>
      <c r="E224" s="79">
        <f>E225+E228+E231+E236+E240+E244+E247</f>
        <v>109428.85</v>
      </c>
      <c r="F224" s="83">
        <f t="shared" si="3"/>
        <v>88.055400408440377</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6272.73</v>
      </c>
      <c r="E231" s="79">
        <f>SUM(E232:E235)</f>
        <v>0</v>
      </c>
      <c r="F231" s="83">
        <f t="shared" si="3"/>
        <v>0</v>
      </c>
    </row>
    <row r="232" spans="1:6" s="1" customFormat="1" ht="12.75" customHeight="1" x14ac:dyDescent="0.2">
      <c r="A232" s="80" t="s">
        <v>508</v>
      </c>
      <c r="B232" s="81" t="s">
        <v>509</v>
      </c>
      <c r="C232" s="82" t="s">
        <v>508</v>
      </c>
      <c r="D232" s="103">
        <v>0</v>
      </c>
      <c r="E232" s="103">
        <v>0</v>
      </c>
      <c r="F232" s="83" t="str">
        <f t="shared" si="3"/>
        <v>-</v>
      </c>
    </row>
    <row r="233" spans="1:6" s="1" customFormat="1" ht="12.75" customHeight="1" x14ac:dyDescent="0.2">
      <c r="A233" s="80" t="s">
        <v>510</v>
      </c>
      <c r="B233" s="81" t="s">
        <v>511</v>
      </c>
      <c r="C233" s="82" t="s">
        <v>510</v>
      </c>
      <c r="D233" s="103">
        <v>6272.73</v>
      </c>
      <c r="E233" s="103">
        <v>0</v>
      </c>
      <c r="F233" s="83">
        <f t="shared" si="3"/>
        <v>0</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81" t="s">
        <v>519</v>
      </c>
      <c r="C237" s="82" t="s">
        <v>518</v>
      </c>
      <c r="D237" s="103">
        <v>0</v>
      </c>
      <c r="E237" s="103">
        <v>0</v>
      </c>
      <c r="F237" s="83" t="str">
        <f t="shared" si="3"/>
        <v>-</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118000</v>
      </c>
      <c r="E240" s="79">
        <f>SUM(E241:E243)</f>
        <v>109428.85</v>
      </c>
      <c r="F240" s="83">
        <f t="shared" si="3"/>
        <v>92.736313559322042</v>
      </c>
    </row>
    <row r="241" spans="1:6" s="1" customFormat="1" ht="24" customHeight="1" x14ac:dyDescent="0.2">
      <c r="A241" s="80" t="s">
        <v>526</v>
      </c>
      <c r="B241" s="81" t="s">
        <v>527</v>
      </c>
      <c r="C241" s="82" t="s">
        <v>526</v>
      </c>
      <c r="D241" s="103">
        <v>118000</v>
      </c>
      <c r="E241" s="103">
        <v>109428.85</v>
      </c>
      <c r="F241" s="83">
        <f t="shared" si="3"/>
        <v>92.736313559322042</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68873.459999999992</v>
      </c>
      <c r="E252" s="79">
        <f>E253+E259</f>
        <v>76869.84</v>
      </c>
      <c r="F252" s="83">
        <f t="shared" si="3"/>
        <v>111.61024870828329</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68873.459999999992</v>
      </c>
      <c r="E259" s="79">
        <f>SUM(E260:E262)</f>
        <v>76869.84</v>
      </c>
      <c r="F259" s="83">
        <f t="shared" si="3"/>
        <v>111.61024870828329</v>
      </c>
    </row>
    <row r="260" spans="1:6" s="1" customFormat="1" ht="12.75" customHeight="1" x14ac:dyDescent="0.2">
      <c r="A260" s="80" t="s">
        <v>560</v>
      </c>
      <c r="B260" s="81" t="s">
        <v>561</v>
      </c>
      <c r="C260" s="82" t="s">
        <v>560</v>
      </c>
      <c r="D260" s="103">
        <v>62091.31</v>
      </c>
      <c r="E260" s="103">
        <v>46378.14</v>
      </c>
      <c r="F260" s="83">
        <f t="shared" si="3"/>
        <v>74.693447440551665</v>
      </c>
    </row>
    <row r="261" spans="1:6" s="1" customFormat="1" ht="12.75" customHeight="1" x14ac:dyDescent="0.2">
      <c r="A261" s="80" t="s">
        <v>562</v>
      </c>
      <c r="B261" s="81" t="s">
        <v>563</v>
      </c>
      <c r="C261" s="82" t="s">
        <v>562</v>
      </c>
      <c r="D261" s="103">
        <v>6782.15</v>
      </c>
      <c r="E261" s="103">
        <v>30491.7</v>
      </c>
      <c r="F261" s="83">
        <f t="shared" si="3"/>
        <v>449.5875201816533</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109544.12</v>
      </c>
      <c r="E263" s="79">
        <f>E264+E268+E273+E279</f>
        <v>132481.85999999999</v>
      </c>
      <c r="F263" s="83">
        <f t="shared" si="4"/>
        <v>120.93927086182261</v>
      </c>
    </row>
    <row r="264" spans="1:6" s="1" customFormat="1" ht="12.75" customHeight="1" x14ac:dyDescent="0.2">
      <c r="A264" s="80" t="s">
        <v>568</v>
      </c>
      <c r="B264" s="81" t="s">
        <v>569</v>
      </c>
      <c r="C264" s="82" t="s">
        <v>568</v>
      </c>
      <c r="D264" s="79">
        <f>SUM(D265:D267)</f>
        <v>95204.51</v>
      </c>
      <c r="E264" s="79">
        <f>SUM(E265:E267)</f>
        <v>129653.75</v>
      </c>
      <c r="F264" s="83">
        <f t="shared" si="4"/>
        <v>136.18446226969712</v>
      </c>
    </row>
    <row r="265" spans="1:6" s="1" customFormat="1" ht="12.75" customHeight="1" x14ac:dyDescent="0.2">
      <c r="A265" s="80" t="s">
        <v>570</v>
      </c>
      <c r="B265" s="81" t="s">
        <v>571</v>
      </c>
      <c r="C265" s="82" t="s">
        <v>570</v>
      </c>
      <c r="D265" s="103">
        <v>76177.7</v>
      </c>
      <c r="E265" s="103">
        <v>104307.26</v>
      </c>
      <c r="F265" s="83">
        <f t="shared" si="4"/>
        <v>136.92623956879768</v>
      </c>
    </row>
    <row r="266" spans="1:6" s="1" customFormat="1" ht="12.75" customHeight="1" x14ac:dyDescent="0.2">
      <c r="A266" s="80" t="s">
        <v>572</v>
      </c>
      <c r="B266" s="81" t="s">
        <v>573</v>
      </c>
      <c r="C266" s="82" t="s">
        <v>572</v>
      </c>
      <c r="D266" s="103">
        <v>19026.810000000001</v>
      </c>
      <c r="E266" s="103">
        <v>25346.49</v>
      </c>
      <c r="F266" s="83">
        <f t="shared" si="4"/>
        <v>133.21460612682841</v>
      </c>
    </row>
    <row r="267" spans="1:6" s="1" customFormat="1" ht="12.75" customHeight="1" x14ac:dyDescent="0.2">
      <c r="A267" s="80" t="s">
        <v>574</v>
      </c>
      <c r="B267" s="81" t="s">
        <v>575</v>
      </c>
      <c r="C267" s="82" t="s">
        <v>574</v>
      </c>
      <c r="D267" s="103">
        <v>0</v>
      </c>
      <c r="E267" s="103">
        <v>0</v>
      </c>
      <c r="F267" s="83" t="str">
        <f t="shared" si="4"/>
        <v>-</v>
      </c>
    </row>
    <row r="268" spans="1:6" s="1" customFormat="1" ht="12.75" customHeight="1" x14ac:dyDescent="0.2">
      <c r="A268" s="80" t="s">
        <v>576</v>
      </c>
      <c r="B268" s="105" t="s">
        <v>577</v>
      </c>
      <c r="C268" s="82" t="s">
        <v>576</v>
      </c>
      <c r="D268" s="79">
        <f>SUM(D269:D272)</f>
        <v>2000</v>
      </c>
      <c r="E268" s="79">
        <f>SUM(E269:E272)</f>
        <v>0</v>
      </c>
      <c r="F268" s="83">
        <f t="shared" si="4"/>
        <v>0</v>
      </c>
    </row>
    <row r="269" spans="1:6" s="1" customFormat="1" ht="12.75" customHeight="1" x14ac:dyDescent="0.2">
      <c r="A269" s="80" t="s">
        <v>578</v>
      </c>
      <c r="B269" s="81" t="s">
        <v>579</v>
      </c>
      <c r="C269" s="82" t="s">
        <v>578</v>
      </c>
      <c r="D269" s="103">
        <v>2000</v>
      </c>
      <c r="E269" s="103">
        <v>0</v>
      </c>
      <c r="F269" s="83">
        <f t="shared" si="4"/>
        <v>0</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0</v>
      </c>
      <c r="F273" s="83" t="str">
        <f t="shared" si="4"/>
        <v>-</v>
      </c>
    </row>
    <row r="274" spans="1:6" s="1" customFormat="1" ht="12.75" customHeight="1" x14ac:dyDescent="0.2">
      <c r="A274" s="80" t="s">
        <v>588</v>
      </c>
      <c r="B274" s="81" t="s">
        <v>589</v>
      </c>
      <c r="C274" s="82" t="s">
        <v>588</v>
      </c>
      <c r="D274" s="103">
        <v>0</v>
      </c>
      <c r="E274" s="103">
        <v>0</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12339.61</v>
      </c>
      <c r="E279" s="79">
        <f>SUM(E280:E284)</f>
        <v>2828.11</v>
      </c>
      <c r="F279" s="83">
        <f t="shared" si="4"/>
        <v>22.918957730430702</v>
      </c>
    </row>
    <row r="280" spans="1:6" s="1" customFormat="1" ht="24" customHeight="1" x14ac:dyDescent="0.2">
      <c r="A280" s="80" t="s">
        <v>599</v>
      </c>
      <c r="B280" s="81" t="s">
        <v>600</v>
      </c>
      <c r="C280" s="82" t="s">
        <v>599</v>
      </c>
      <c r="D280" s="103">
        <v>12339.61</v>
      </c>
      <c r="E280" s="103">
        <v>2828.11</v>
      </c>
      <c r="F280" s="83">
        <f t="shared" si="4"/>
        <v>22.918957730430702</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675182.54</v>
      </c>
      <c r="E289" s="79">
        <f>E151-E287+E288</f>
        <v>929060.37999999989</v>
      </c>
      <c r="F289" s="83">
        <f t="shared" si="4"/>
        <v>137.60136332909318</v>
      </c>
    </row>
    <row r="290" spans="1:6" s="1" customFormat="1" ht="12.75" customHeight="1" x14ac:dyDescent="0.2">
      <c r="A290" s="80"/>
      <c r="B290" s="81" t="s">
        <v>619</v>
      </c>
      <c r="C290" s="82" t="s">
        <v>620</v>
      </c>
      <c r="D290" s="79">
        <f>IF(D6&gt;=D289,D6-D289,0)</f>
        <v>667264.42999999993</v>
      </c>
      <c r="E290" s="79">
        <f>IF(E6&gt;=E289,E6-E289,0)</f>
        <v>737354.59000000008</v>
      </c>
      <c r="F290" s="83">
        <f t="shared" si="4"/>
        <v>110.50410554628247</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2511852.5499999998</v>
      </c>
      <c r="E292" s="103">
        <v>413897.88</v>
      </c>
      <c r="F292" s="83">
        <f t="shared" si="4"/>
        <v>16.477793650745941</v>
      </c>
    </row>
    <row r="293" spans="1:6" s="1" customFormat="1" ht="12.75" customHeight="1" x14ac:dyDescent="0.2">
      <c r="A293" s="80" t="s">
        <v>625</v>
      </c>
      <c r="B293" s="81" t="s">
        <v>626</v>
      </c>
      <c r="C293" s="82" t="s">
        <v>625</v>
      </c>
      <c r="D293" s="103">
        <v>0</v>
      </c>
      <c r="E293" s="103">
        <v>0</v>
      </c>
      <c r="F293" s="83" t="str">
        <f t="shared" si="4"/>
        <v>-</v>
      </c>
    </row>
    <row r="294" spans="1:6" s="1" customFormat="1" ht="12.75" customHeight="1" x14ac:dyDescent="0.2">
      <c r="A294" s="80" t="s">
        <v>627</v>
      </c>
      <c r="B294" s="81" t="s">
        <v>628</v>
      </c>
      <c r="C294" s="82" t="s">
        <v>627</v>
      </c>
      <c r="D294" s="103">
        <v>48002.43</v>
      </c>
      <c r="E294" s="103">
        <v>44884.53</v>
      </c>
      <c r="F294" s="83">
        <f t="shared" si="4"/>
        <v>93.504703824368889</v>
      </c>
    </row>
    <row r="295" spans="1:6" s="1" customFormat="1" ht="24" customHeight="1" x14ac:dyDescent="0.2">
      <c r="A295" s="80" t="s">
        <v>629</v>
      </c>
      <c r="B295" s="81" t="s">
        <v>630</v>
      </c>
      <c r="C295" s="82" t="s">
        <v>629</v>
      </c>
      <c r="D295" s="103">
        <v>0</v>
      </c>
      <c r="E295" s="103">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79">
        <f>D299+D311+D344+D348</f>
        <v>380805.34</v>
      </c>
      <c r="E298" s="79">
        <f>E299+E311+E344+E348</f>
        <v>27573.809999999998</v>
      </c>
      <c r="F298" s="83">
        <f t="shared" ref="F298:F329" si="5">IF(D298&lt;&gt;0,IF(E298/D298&gt;=100,"&gt;&gt;100",E298/D298*100),"-")</f>
        <v>7.2409199934013513</v>
      </c>
    </row>
    <row r="299" spans="1:6" s="1" customFormat="1" ht="12.75" customHeight="1" x14ac:dyDescent="0.2">
      <c r="A299" s="80" t="s">
        <v>636</v>
      </c>
      <c r="B299" s="81" t="s">
        <v>637</v>
      </c>
      <c r="C299" s="82" t="s">
        <v>636</v>
      </c>
      <c r="D299" s="79">
        <f>D300+D304</f>
        <v>380805.34</v>
      </c>
      <c r="E299" s="79">
        <f>E300+E304</f>
        <v>26346.46</v>
      </c>
      <c r="F299" s="83">
        <f t="shared" si="5"/>
        <v>6.9186162147831212</v>
      </c>
    </row>
    <row r="300" spans="1:6" s="1" customFormat="1" ht="24" customHeight="1" x14ac:dyDescent="0.2">
      <c r="A300" s="80" t="s">
        <v>638</v>
      </c>
      <c r="B300" s="81" t="s">
        <v>639</v>
      </c>
      <c r="C300" s="82" t="s">
        <v>638</v>
      </c>
      <c r="D300" s="79">
        <f>SUM(D301:D303)</f>
        <v>380805.34</v>
      </c>
      <c r="E300" s="79">
        <f>SUM(E301:E303)</f>
        <v>26346.46</v>
      </c>
      <c r="F300" s="83">
        <f t="shared" si="5"/>
        <v>6.9186162147831212</v>
      </c>
    </row>
    <row r="301" spans="1:6" s="1" customFormat="1" ht="12.75" customHeight="1" x14ac:dyDescent="0.2">
      <c r="A301" s="80" t="s">
        <v>640</v>
      </c>
      <c r="B301" s="81" t="s">
        <v>641</v>
      </c>
      <c r="C301" s="82" t="s">
        <v>640</v>
      </c>
      <c r="D301" s="103">
        <v>380805.34</v>
      </c>
      <c r="E301" s="103">
        <v>26346.46</v>
      </c>
      <c r="F301" s="83">
        <f t="shared" si="5"/>
        <v>6.9186162147831212</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0</v>
      </c>
      <c r="E311" s="79">
        <f>E312+E317+E326+E331+E336+E339</f>
        <v>1227.3499999999999</v>
      </c>
      <c r="F311" s="83" t="str">
        <f t="shared" si="5"/>
        <v>-</v>
      </c>
    </row>
    <row r="312" spans="1:6" s="1" customFormat="1" ht="12.75" customHeight="1" x14ac:dyDescent="0.2">
      <c r="A312" s="80" t="s">
        <v>662</v>
      </c>
      <c r="B312" s="81" t="s">
        <v>663</v>
      </c>
      <c r="C312" s="82" t="s">
        <v>662</v>
      </c>
      <c r="D312" s="79">
        <f>SUM(D313:D316)</f>
        <v>0</v>
      </c>
      <c r="E312" s="79">
        <f>SUM(E313:E316)</f>
        <v>1227.3499999999999</v>
      </c>
      <c r="F312" s="83" t="str">
        <f t="shared" si="5"/>
        <v>-</v>
      </c>
    </row>
    <row r="313" spans="1:6" s="1" customFormat="1" ht="12.75" customHeight="1" x14ac:dyDescent="0.2">
      <c r="A313" s="80" t="s">
        <v>664</v>
      </c>
      <c r="B313" s="81" t="s">
        <v>665</v>
      </c>
      <c r="C313" s="82" t="s">
        <v>664</v>
      </c>
      <c r="D313" s="103">
        <v>0</v>
      </c>
      <c r="E313" s="103">
        <v>1227.3499999999999</v>
      </c>
      <c r="F313" s="83" t="str">
        <f t="shared" si="5"/>
        <v>-</v>
      </c>
    </row>
    <row r="314" spans="1:6" s="1" customFormat="1" ht="12.75" customHeight="1" x14ac:dyDescent="0.2">
      <c r="A314" s="80" t="s">
        <v>666</v>
      </c>
      <c r="B314" s="81" t="s">
        <v>667</v>
      </c>
      <c r="C314" s="82" t="s">
        <v>666</v>
      </c>
      <c r="D314" s="103">
        <v>0</v>
      </c>
      <c r="E314" s="103">
        <v>0</v>
      </c>
      <c r="F314" s="83" t="str">
        <f t="shared" si="5"/>
        <v>-</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0</v>
      </c>
      <c r="E316" s="103">
        <v>0</v>
      </c>
      <c r="F316" s="83" t="str">
        <f t="shared" si="5"/>
        <v>-</v>
      </c>
    </row>
    <row r="317" spans="1:6" s="1" customFormat="1" ht="12.75" customHeight="1" x14ac:dyDescent="0.2">
      <c r="A317" s="80" t="s">
        <v>672</v>
      </c>
      <c r="B317" s="81" t="s">
        <v>673</v>
      </c>
      <c r="C317" s="82" t="s">
        <v>672</v>
      </c>
      <c r="D317" s="79">
        <f>SUM(D318:D325)</f>
        <v>0</v>
      </c>
      <c r="E317" s="79">
        <f>SUM(E318:E325)</f>
        <v>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338904.40000000008</v>
      </c>
      <c r="E350" s="79">
        <f>E351+E363+E396+E400+E402</f>
        <v>1077895.31</v>
      </c>
      <c r="F350" s="83">
        <f t="shared" si="6"/>
        <v>318.05291108643019</v>
      </c>
    </row>
    <row r="351" spans="1:6" s="1" customFormat="1" ht="12.75" customHeight="1" x14ac:dyDescent="0.2">
      <c r="A351" s="80" t="s">
        <v>740</v>
      </c>
      <c r="B351" s="81" t="s">
        <v>741</v>
      </c>
      <c r="C351" s="82" t="s">
        <v>740</v>
      </c>
      <c r="D351" s="79">
        <f>D352+D356</f>
        <v>0</v>
      </c>
      <c r="E351" s="79">
        <f>E352+E356</f>
        <v>0</v>
      </c>
      <c r="F351" s="83" t="str">
        <f t="shared" si="6"/>
        <v>-</v>
      </c>
    </row>
    <row r="352" spans="1:6" s="1" customFormat="1" ht="12.75" customHeight="1" x14ac:dyDescent="0.2">
      <c r="A352" s="80" t="s">
        <v>742</v>
      </c>
      <c r="B352" s="81" t="s">
        <v>743</v>
      </c>
      <c r="C352" s="82" t="s">
        <v>742</v>
      </c>
      <c r="D352" s="79">
        <f>SUM(D353:D355)</f>
        <v>0</v>
      </c>
      <c r="E352" s="79">
        <f>SUM(E353:E355)</f>
        <v>0</v>
      </c>
      <c r="F352" s="83" t="str">
        <f t="shared" si="6"/>
        <v>-</v>
      </c>
    </row>
    <row r="353" spans="1:6" s="1" customFormat="1" ht="12.75" customHeight="1" x14ac:dyDescent="0.2">
      <c r="A353" s="80" t="s">
        <v>744</v>
      </c>
      <c r="B353" s="81" t="s">
        <v>641</v>
      </c>
      <c r="C353" s="82" t="s">
        <v>744</v>
      </c>
      <c r="D353" s="103">
        <v>0</v>
      </c>
      <c r="E353" s="103">
        <v>0</v>
      </c>
      <c r="F353" s="83" t="str">
        <f t="shared" si="6"/>
        <v>-</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0</v>
      </c>
      <c r="E356" s="79">
        <f>SUM(E357:E362)</f>
        <v>0</v>
      </c>
      <c r="F356" s="83" t="str">
        <f t="shared" si="6"/>
        <v>-</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0</v>
      </c>
      <c r="E359" s="103">
        <v>0</v>
      </c>
      <c r="F359" s="83" t="str">
        <f t="shared" si="6"/>
        <v>-</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0</v>
      </c>
      <c r="E362" s="103">
        <v>0</v>
      </c>
      <c r="F362" s="83" t="str">
        <f t="shared" ref="F362:F393" si="7">IF(D362&lt;&gt;0,IF(E362/D362&gt;=100,"&gt;&gt;100",E362/D362*100),"-")</f>
        <v>-</v>
      </c>
    </row>
    <row r="363" spans="1:6" s="1" customFormat="1" ht="24" customHeight="1" x14ac:dyDescent="0.2">
      <c r="A363" s="80" t="s">
        <v>756</v>
      </c>
      <c r="B363" s="104" t="s">
        <v>757</v>
      </c>
      <c r="C363" s="82" t="s">
        <v>756</v>
      </c>
      <c r="D363" s="79">
        <f>D364+D369+D378+D383+D388+D391</f>
        <v>337590.44000000006</v>
      </c>
      <c r="E363" s="79">
        <f>E364+E369+E378+E383+E388+E391</f>
        <v>909682.28</v>
      </c>
      <c r="F363" s="83">
        <f t="shared" si="7"/>
        <v>269.46328219483939</v>
      </c>
    </row>
    <row r="364" spans="1:6" s="1" customFormat="1" ht="12.75" customHeight="1" x14ac:dyDescent="0.2">
      <c r="A364" s="80" t="s">
        <v>758</v>
      </c>
      <c r="B364" s="81" t="s">
        <v>759</v>
      </c>
      <c r="C364" s="82" t="s">
        <v>758</v>
      </c>
      <c r="D364" s="79">
        <f>SUM(D365:D368)</f>
        <v>248462.14</v>
      </c>
      <c r="E364" s="79">
        <f>SUM(E365:E368)</f>
        <v>412360.08</v>
      </c>
      <c r="F364" s="83">
        <f t="shared" si="7"/>
        <v>165.96495546564961</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57421.22</v>
      </c>
      <c r="E366" s="103">
        <v>138391.01</v>
      </c>
      <c r="F366" s="83">
        <f t="shared" si="7"/>
        <v>241.01022235333906</v>
      </c>
    </row>
    <row r="367" spans="1:6" s="1" customFormat="1" ht="12.75" customHeight="1" x14ac:dyDescent="0.2">
      <c r="A367" s="80" t="s">
        <v>762</v>
      </c>
      <c r="B367" s="81" t="s">
        <v>669</v>
      </c>
      <c r="C367" s="82" t="s">
        <v>762</v>
      </c>
      <c r="D367" s="103">
        <v>72878.05</v>
      </c>
      <c r="E367" s="103">
        <v>0</v>
      </c>
      <c r="F367" s="83">
        <f t="shared" si="7"/>
        <v>0</v>
      </c>
    </row>
    <row r="368" spans="1:6" s="1" customFormat="1" ht="12.75" customHeight="1" x14ac:dyDescent="0.2">
      <c r="A368" s="80" t="s">
        <v>763</v>
      </c>
      <c r="B368" s="81" t="s">
        <v>671</v>
      </c>
      <c r="C368" s="82" t="s">
        <v>763</v>
      </c>
      <c r="D368" s="103">
        <v>118162.87</v>
      </c>
      <c r="E368" s="103">
        <v>273969.07</v>
      </c>
      <c r="F368" s="83">
        <f t="shared" si="7"/>
        <v>231.85715614388852</v>
      </c>
    </row>
    <row r="369" spans="1:6" s="1" customFormat="1" ht="12.75" customHeight="1" x14ac:dyDescent="0.2">
      <c r="A369" s="80" t="s">
        <v>764</v>
      </c>
      <c r="B369" s="81" t="s">
        <v>765</v>
      </c>
      <c r="C369" s="82" t="s">
        <v>764</v>
      </c>
      <c r="D369" s="79">
        <f>SUM(D370:D377)</f>
        <v>54718.14</v>
      </c>
      <c r="E369" s="79">
        <f>SUM(E370:E377)</f>
        <v>492328.19999999995</v>
      </c>
      <c r="F369" s="83">
        <f t="shared" si="7"/>
        <v>899.75317143455516</v>
      </c>
    </row>
    <row r="370" spans="1:6" s="1" customFormat="1" ht="12.75" customHeight="1" x14ac:dyDescent="0.2">
      <c r="A370" s="80" t="s">
        <v>766</v>
      </c>
      <c r="B370" s="81" t="s">
        <v>675</v>
      </c>
      <c r="C370" s="82" t="s">
        <v>766</v>
      </c>
      <c r="D370" s="103">
        <v>11486.84</v>
      </c>
      <c r="E370" s="103">
        <v>10026.799999999999</v>
      </c>
      <c r="F370" s="83">
        <f t="shared" si="7"/>
        <v>87.289454715134866</v>
      </c>
    </row>
    <row r="371" spans="1:6" s="1" customFormat="1" ht="12.75" customHeight="1" x14ac:dyDescent="0.2">
      <c r="A371" s="80" t="s">
        <v>767</v>
      </c>
      <c r="B371" s="81" t="s">
        <v>768</v>
      </c>
      <c r="C371" s="82" t="s">
        <v>767</v>
      </c>
      <c r="D371" s="103">
        <v>3538.99</v>
      </c>
      <c r="E371" s="103">
        <v>33753.599999999999</v>
      </c>
      <c r="F371" s="83">
        <f t="shared" si="7"/>
        <v>953.7636444296254</v>
      </c>
    </row>
    <row r="372" spans="1:6" s="1" customFormat="1" ht="12.75" customHeight="1" x14ac:dyDescent="0.2">
      <c r="A372" s="80" t="s">
        <v>769</v>
      </c>
      <c r="B372" s="81" t="s">
        <v>679</v>
      </c>
      <c r="C372" s="82" t="s">
        <v>769</v>
      </c>
      <c r="D372" s="103">
        <v>0</v>
      </c>
      <c r="E372" s="103">
        <v>14314.14</v>
      </c>
      <c r="F372" s="83" t="str">
        <f t="shared" si="7"/>
        <v>-</v>
      </c>
    </row>
    <row r="373" spans="1:6" s="1" customFormat="1" ht="12.75" customHeight="1" x14ac:dyDescent="0.2">
      <c r="A373" s="80" t="s">
        <v>770</v>
      </c>
      <c r="B373" s="81" t="s">
        <v>681</v>
      </c>
      <c r="C373" s="82" t="s">
        <v>770</v>
      </c>
      <c r="D373" s="103">
        <v>0</v>
      </c>
      <c r="E373" s="103">
        <v>0</v>
      </c>
      <c r="F373" s="83" t="str">
        <f t="shared" si="7"/>
        <v>-</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0</v>
      </c>
      <c r="E375" s="103">
        <v>0</v>
      </c>
      <c r="F375" s="83" t="str">
        <f t="shared" si="7"/>
        <v>-</v>
      </c>
    </row>
    <row r="376" spans="1:6" s="1" customFormat="1" ht="12.75" customHeight="1" x14ac:dyDescent="0.2">
      <c r="A376" s="80" t="s">
        <v>773</v>
      </c>
      <c r="B376" s="104" t="s">
        <v>687</v>
      </c>
      <c r="C376" s="82" t="s">
        <v>773</v>
      </c>
      <c r="D376" s="103">
        <v>39692.31</v>
      </c>
      <c r="E376" s="103">
        <v>434233.66</v>
      </c>
      <c r="F376" s="83">
        <f t="shared" si="7"/>
        <v>1093.9994674031316</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0</v>
      </c>
      <c r="E383" s="79">
        <f>SUM(E384:E387)</f>
        <v>0</v>
      </c>
      <c r="F383" s="83" t="str">
        <f t="shared" si="7"/>
        <v>-</v>
      </c>
    </row>
    <row r="384" spans="1:6" s="1" customFormat="1" ht="12.75" customHeight="1" x14ac:dyDescent="0.2">
      <c r="A384" s="80" t="s">
        <v>783</v>
      </c>
      <c r="B384" s="81" t="s">
        <v>784</v>
      </c>
      <c r="C384" s="82" t="s">
        <v>783</v>
      </c>
      <c r="D384" s="103">
        <v>0</v>
      </c>
      <c r="E384" s="103">
        <v>0</v>
      </c>
      <c r="F384" s="83" t="str">
        <f t="shared" si="7"/>
        <v>-</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0</v>
      </c>
      <c r="F388" s="83" t="str">
        <f t="shared" si="7"/>
        <v>-</v>
      </c>
    </row>
    <row r="389" spans="1:6" s="1" customFormat="1" ht="12.75" customHeight="1" x14ac:dyDescent="0.2">
      <c r="A389" s="80" t="s">
        <v>790</v>
      </c>
      <c r="B389" s="81" t="s">
        <v>791</v>
      </c>
      <c r="C389" s="82" t="s">
        <v>790</v>
      </c>
      <c r="D389" s="103">
        <v>0</v>
      </c>
      <c r="E389" s="103">
        <v>0</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34410.160000000003</v>
      </c>
      <c r="E391" s="79">
        <f>SUM(E392:E395)</f>
        <v>4994</v>
      </c>
      <c r="F391" s="83">
        <f t="shared" si="7"/>
        <v>14.513155416888498</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21069.77</v>
      </c>
      <c r="E393" s="103">
        <v>3369</v>
      </c>
      <c r="F393" s="83">
        <f t="shared" si="7"/>
        <v>15.989733157979419</v>
      </c>
    </row>
    <row r="394" spans="1:6" s="1" customFormat="1" ht="12.75" customHeight="1" x14ac:dyDescent="0.2">
      <c r="A394" s="80" t="s">
        <v>797</v>
      </c>
      <c r="B394" s="81" t="s">
        <v>723</v>
      </c>
      <c r="C394" s="82" t="s">
        <v>797</v>
      </c>
      <c r="D394" s="103">
        <v>13340.39</v>
      </c>
      <c r="E394" s="103">
        <v>1625</v>
      </c>
      <c r="F394" s="83">
        <f t="shared" ref="F394:F418" si="8">IF(D394&lt;&gt;0,IF(E394/D394&gt;=100,"&gt;&gt;100",E394/D394*100),"-")</f>
        <v>12.181053177605753</v>
      </c>
    </row>
    <row r="395" spans="1:6" s="1" customFormat="1" ht="12.75" customHeight="1" x14ac:dyDescent="0.2">
      <c r="A395" s="80" t="s">
        <v>798</v>
      </c>
      <c r="B395" s="81" t="s">
        <v>725</v>
      </c>
      <c r="C395" s="82" t="s">
        <v>798</v>
      </c>
      <c r="D395" s="103">
        <v>0</v>
      </c>
      <c r="E395" s="103">
        <v>0</v>
      </c>
      <c r="F395" s="83" t="str">
        <f t="shared" si="8"/>
        <v>-</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1313.96</v>
      </c>
      <c r="E402" s="79">
        <f>SUM(E403:E406)</f>
        <v>168213.03</v>
      </c>
      <c r="F402" s="83" t="str">
        <f t="shared" si="8"/>
        <v>&gt;&gt;100</v>
      </c>
    </row>
    <row r="403" spans="1:6" s="1" customFormat="1" ht="12.75" customHeight="1" x14ac:dyDescent="0.2">
      <c r="A403" s="80" t="s">
        <v>811</v>
      </c>
      <c r="B403" s="81" t="s">
        <v>812</v>
      </c>
      <c r="C403" s="82" t="s">
        <v>811</v>
      </c>
      <c r="D403" s="103">
        <v>1313.96</v>
      </c>
      <c r="E403" s="103">
        <v>168213.03</v>
      </c>
      <c r="F403" s="83" t="str">
        <f t="shared" si="8"/>
        <v>&gt;&gt;100</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0</v>
      </c>
      <c r="E406" s="103">
        <v>0</v>
      </c>
      <c r="F406" s="83" t="str">
        <f t="shared" si="8"/>
        <v>-</v>
      </c>
    </row>
    <row r="407" spans="1:6" s="1" customFormat="1" ht="12.75" customHeight="1" x14ac:dyDescent="0.2">
      <c r="A407" s="80"/>
      <c r="B407" s="81" t="s">
        <v>819</v>
      </c>
      <c r="C407" s="82" t="s">
        <v>820</v>
      </c>
      <c r="D407" s="79">
        <f>IF(D298&gt;=D350,D298-D350,0)</f>
        <v>41900.939999999944</v>
      </c>
      <c r="E407" s="79">
        <f>IF(E298&gt;=E350,E298-E350,0)</f>
        <v>0</v>
      </c>
      <c r="F407" s="83">
        <f t="shared" si="8"/>
        <v>0</v>
      </c>
    </row>
    <row r="408" spans="1:6" s="1" customFormat="1" ht="12.75" customHeight="1" x14ac:dyDescent="0.2">
      <c r="A408" s="80"/>
      <c r="B408" s="81" t="s">
        <v>821</v>
      </c>
      <c r="C408" s="82" t="s">
        <v>822</v>
      </c>
      <c r="D408" s="79">
        <f>IF(D350&gt;=D298,D350-D298,0)</f>
        <v>0</v>
      </c>
      <c r="E408" s="79">
        <f>IF(E350&gt;=E298,E350-E298,0)</f>
        <v>1050321.5</v>
      </c>
      <c r="F408" s="83" t="str">
        <f t="shared" si="8"/>
        <v>-</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2807557.49</v>
      </c>
      <c r="E410" s="103">
        <v>0</v>
      </c>
      <c r="F410" s="83">
        <f t="shared" si="8"/>
        <v>0</v>
      </c>
    </row>
    <row r="411" spans="1:6" s="1" customFormat="1" ht="12.75" customHeight="1" x14ac:dyDescent="0.2">
      <c r="A411" s="80" t="s">
        <v>827</v>
      </c>
      <c r="B411" s="81" t="s">
        <v>828</v>
      </c>
      <c r="C411" s="82" t="s">
        <v>827</v>
      </c>
      <c r="D411" s="103">
        <v>248621.44</v>
      </c>
      <c r="E411" s="103">
        <v>196492.98</v>
      </c>
      <c r="F411" s="83">
        <f t="shared" si="8"/>
        <v>79.032998923986611</v>
      </c>
    </row>
    <row r="412" spans="1:6" s="1" customFormat="1" ht="12.75" customHeight="1" x14ac:dyDescent="0.2">
      <c r="A412" s="80"/>
      <c r="B412" s="81" t="s">
        <v>829</v>
      </c>
      <c r="C412" s="82" t="s">
        <v>830</v>
      </c>
      <c r="D412" s="79">
        <f>D6+D298</f>
        <v>1723252.31</v>
      </c>
      <c r="E412" s="79">
        <f>E6+E298</f>
        <v>1693988.78</v>
      </c>
      <c r="F412" s="83">
        <f t="shared" si="8"/>
        <v>98.301842984327692</v>
      </c>
    </row>
    <row r="413" spans="1:6" s="1" customFormat="1" ht="12.75" customHeight="1" x14ac:dyDescent="0.2">
      <c r="A413" s="80"/>
      <c r="B413" s="81" t="s">
        <v>831</v>
      </c>
      <c r="C413" s="82" t="s">
        <v>832</v>
      </c>
      <c r="D413" s="79">
        <f>D289+D350</f>
        <v>1014086.9400000002</v>
      </c>
      <c r="E413" s="79">
        <f>E289+E350</f>
        <v>2006955.69</v>
      </c>
      <c r="F413" s="83">
        <f t="shared" si="8"/>
        <v>197.9076557282159</v>
      </c>
    </row>
    <row r="414" spans="1:6" s="1" customFormat="1" ht="12.75" customHeight="1" x14ac:dyDescent="0.2">
      <c r="A414" s="80"/>
      <c r="B414" s="81" t="s">
        <v>833</v>
      </c>
      <c r="C414" s="82" t="s">
        <v>834</v>
      </c>
      <c r="D414" s="79">
        <f>IF(D412&gt;=D413,D412-D413,0)</f>
        <v>709165.36999999988</v>
      </c>
      <c r="E414" s="79">
        <f>IF(E412&gt;=E413,E412-E413,0)</f>
        <v>0</v>
      </c>
      <c r="F414" s="83">
        <f t="shared" si="8"/>
        <v>0</v>
      </c>
    </row>
    <row r="415" spans="1:6" s="1" customFormat="1" ht="12.75" customHeight="1" x14ac:dyDescent="0.2">
      <c r="A415" s="80"/>
      <c r="B415" s="81" t="s">
        <v>835</v>
      </c>
      <c r="C415" s="82" t="s">
        <v>836</v>
      </c>
      <c r="D415" s="79">
        <f>IF(D413&gt;=D412,D413-D412,0)</f>
        <v>0</v>
      </c>
      <c r="E415" s="79">
        <f>IF(E413&gt;=E412,E413-E412,0)</f>
        <v>312966.90999999992</v>
      </c>
      <c r="F415" s="83" t="str">
        <f t="shared" si="8"/>
        <v>-</v>
      </c>
    </row>
    <row r="416" spans="1:6" s="1" customFormat="1" ht="12.75" customHeight="1" x14ac:dyDescent="0.2">
      <c r="A416" s="113" t="s">
        <v>837</v>
      </c>
      <c r="B416" s="104" t="s">
        <v>838</v>
      </c>
      <c r="C416" s="114" t="s">
        <v>839</v>
      </c>
      <c r="D416" s="79">
        <f>IF(D292-D293+D409-D410&gt;=0,D292-D293+D409-D410,0)</f>
        <v>0</v>
      </c>
      <c r="E416" s="79">
        <f>IF(E292-E293+E409-E410&gt;=0,E292-E293+E409-E410,0)</f>
        <v>413897.88</v>
      </c>
      <c r="F416" s="83" t="str">
        <f t="shared" si="8"/>
        <v>-</v>
      </c>
    </row>
    <row r="417" spans="1:6" s="1" customFormat="1" ht="12.75" customHeight="1" x14ac:dyDescent="0.2">
      <c r="A417" s="113" t="s">
        <v>837</v>
      </c>
      <c r="B417" s="81" t="s">
        <v>840</v>
      </c>
      <c r="C417" s="114" t="s">
        <v>841</v>
      </c>
      <c r="D417" s="79">
        <f>IF(D293-D292+D410-D409&gt;=0,D293-D292+D410-D409,0)</f>
        <v>295704.94000000041</v>
      </c>
      <c r="E417" s="79">
        <f>IF(E293-E292+E410-E409&gt;=0,E293-E292+E410-E409,0)</f>
        <v>0</v>
      </c>
      <c r="F417" s="83">
        <f t="shared" si="8"/>
        <v>0</v>
      </c>
    </row>
    <row r="418" spans="1:6" s="1" customFormat="1" ht="12.75" customHeight="1" x14ac:dyDescent="0.2">
      <c r="A418" s="107" t="s">
        <v>842</v>
      </c>
      <c r="B418" s="108" t="s">
        <v>843</v>
      </c>
      <c r="C418" s="109" t="s">
        <v>844</v>
      </c>
      <c r="D418" s="115">
        <f>D294+D411</f>
        <v>296623.87</v>
      </c>
      <c r="E418" s="115">
        <f>E294+E411</f>
        <v>241377.51</v>
      </c>
      <c r="F418" s="111">
        <f t="shared" si="8"/>
        <v>81.37494463948569</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79">
        <f>D421+D459+D472+D484+D515</f>
        <v>4055.35</v>
      </c>
      <c r="E420" s="79">
        <f>E421+E459+E472+E484+E515</f>
        <v>286875</v>
      </c>
      <c r="F420" s="83">
        <f t="shared" ref="F420:F483" si="9">IF(D420&lt;&gt;0,IF(E420/D420&gt;=100,"&gt;&gt;100",E420/D420*100),"-")</f>
        <v>7073.9886816181097</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4055.35</v>
      </c>
      <c r="E484" s="79">
        <f>E485+E490+E494+E495+E502+E507</f>
        <v>286875</v>
      </c>
      <c r="F484" s="83">
        <f t="shared" ref="F484:F547" si="10">IF(D484&lt;&gt;0,IF(E484/D484&gt;=100,"&gt;&gt;100",E484/D484*100),"-")</f>
        <v>7073.9886816181097</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286875</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286875</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4055.35</v>
      </c>
      <c r="E507" s="79">
        <f>SUM(E508:E514)</f>
        <v>0</v>
      </c>
      <c r="F507" s="83">
        <f t="shared" si="10"/>
        <v>0</v>
      </c>
    </row>
    <row r="508" spans="1:6" s="1" customFormat="1" ht="12.75" customHeight="1" x14ac:dyDescent="0.2">
      <c r="A508" s="80" t="s">
        <v>1022</v>
      </c>
      <c r="B508" s="81" t="s">
        <v>1023</v>
      </c>
      <c r="C508" s="82" t="s">
        <v>1022</v>
      </c>
      <c r="D508" s="103">
        <v>4055.35</v>
      </c>
      <c r="E508" s="103">
        <v>0</v>
      </c>
      <c r="F508" s="83">
        <f t="shared" si="10"/>
        <v>0</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274633.82</v>
      </c>
      <c r="E528" s="79">
        <f>E529+E567+E580+E593+E625</f>
        <v>155824.22999999998</v>
      </c>
      <c r="F528" s="83">
        <f t="shared" si="10"/>
        <v>56.738907830069863</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274633.82</v>
      </c>
      <c r="E593" s="79">
        <f>E594+E599+E603+E605+E612+E617</f>
        <v>155824.22999999998</v>
      </c>
      <c r="F593" s="83">
        <f t="shared" si="11"/>
        <v>56.738907830069863</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263820.82</v>
      </c>
      <c r="E605" s="79">
        <f>SUM(E606:E611)</f>
        <v>151768.87</v>
      </c>
      <c r="F605" s="83">
        <f t="shared" si="11"/>
        <v>57.527252777093175</v>
      </c>
    </row>
    <row r="606" spans="1:6" s="1" customFormat="1" ht="24" customHeight="1" x14ac:dyDescent="0.2">
      <c r="A606" s="80" t="s">
        <v>1209</v>
      </c>
      <c r="B606" s="81" t="s">
        <v>1210</v>
      </c>
      <c r="C606" s="82" t="s">
        <v>1209</v>
      </c>
      <c r="D606" s="103">
        <v>263820.82</v>
      </c>
      <c r="E606" s="103">
        <v>0</v>
      </c>
      <c r="F606" s="83">
        <f t="shared" si="11"/>
        <v>0</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0</v>
      </c>
      <c r="E608" s="103">
        <v>151768.87</v>
      </c>
      <c r="F608" s="83" t="str">
        <f t="shared" si="11"/>
        <v>-</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10813</v>
      </c>
      <c r="E617" s="79">
        <f>SUM(E618:E624)</f>
        <v>4055.36</v>
      </c>
      <c r="F617" s="83">
        <f t="shared" si="12"/>
        <v>37.504485341718301</v>
      </c>
    </row>
    <row r="618" spans="1:6" s="1" customFormat="1" ht="12.75" customHeight="1" x14ac:dyDescent="0.2">
      <c r="A618" s="80" t="s">
        <v>1233</v>
      </c>
      <c r="B618" s="81" t="s">
        <v>1234</v>
      </c>
      <c r="C618" s="82" t="s">
        <v>1233</v>
      </c>
      <c r="D618" s="103">
        <v>10813</v>
      </c>
      <c r="E618" s="103">
        <v>4055.36</v>
      </c>
      <c r="F618" s="83">
        <f t="shared" si="12"/>
        <v>37.504485341718301</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131050.77000000002</v>
      </c>
      <c r="F635" s="83" t="str">
        <f t="shared" si="12"/>
        <v>-</v>
      </c>
    </row>
    <row r="636" spans="1:6" s="1" customFormat="1" ht="12.75" customHeight="1" x14ac:dyDescent="0.2">
      <c r="A636" s="80"/>
      <c r="B636" s="81" t="s">
        <v>1269</v>
      </c>
      <c r="C636" s="82" t="s">
        <v>1270</v>
      </c>
      <c r="D636" s="79">
        <f>IF(D528-D420&gt;=0,D528-D420,0)</f>
        <v>270578.47000000003</v>
      </c>
      <c r="E636" s="79">
        <f>IF(E528-E420&gt;=0,E528-E420,0)</f>
        <v>0</v>
      </c>
      <c r="F636" s="83">
        <f t="shared" si="12"/>
        <v>0</v>
      </c>
    </row>
    <row r="637" spans="1:6" s="1" customFormat="1" ht="12.75" customHeight="1" x14ac:dyDescent="0.2">
      <c r="A637" s="80" t="s">
        <v>1271</v>
      </c>
      <c r="B637" s="81" t="s">
        <v>1272</v>
      </c>
      <c r="C637" s="82" t="s">
        <v>1271</v>
      </c>
      <c r="D637" s="103">
        <v>269123.09999999998</v>
      </c>
      <c r="E637" s="103">
        <v>0</v>
      </c>
      <c r="F637" s="83">
        <f t="shared" si="12"/>
        <v>0</v>
      </c>
    </row>
    <row r="638" spans="1:6" s="1" customFormat="1" ht="12.75" customHeight="1" x14ac:dyDescent="0.2">
      <c r="A638" s="80" t="s">
        <v>1273</v>
      </c>
      <c r="B638" s="81" t="s">
        <v>1274</v>
      </c>
      <c r="C638" s="82" t="s">
        <v>1273</v>
      </c>
      <c r="D638" s="103">
        <v>0</v>
      </c>
      <c r="E638" s="103">
        <v>0</v>
      </c>
      <c r="F638" s="83" t="str">
        <f t="shared" si="12"/>
        <v>-</v>
      </c>
    </row>
    <row r="639" spans="1:6" s="1" customFormat="1" ht="12.75" customHeight="1" x14ac:dyDescent="0.2">
      <c r="A639" s="80"/>
      <c r="B639" s="81" t="s">
        <v>1275</v>
      </c>
      <c r="C639" s="82" t="s">
        <v>1276</v>
      </c>
      <c r="D639" s="79">
        <f>D412+D420</f>
        <v>1727307.6600000001</v>
      </c>
      <c r="E639" s="79">
        <f>E412+E420</f>
        <v>1980863.78</v>
      </c>
      <c r="F639" s="83">
        <f t="shared" si="12"/>
        <v>114.67926796549955</v>
      </c>
    </row>
    <row r="640" spans="1:6" s="1" customFormat="1" ht="12.75" customHeight="1" x14ac:dyDescent="0.2">
      <c r="A640" s="80"/>
      <c r="B640" s="81" t="s">
        <v>1277</v>
      </c>
      <c r="C640" s="82" t="s">
        <v>1278</v>
      </c>
      <c r="D640" s="79">
        <f>D413+D528</f>
        <v>1288720.7600000002</v>
      </c>
      <c r="E640" s="79">
        <f>E413+E528</f>
        <v>2162779.92</v>
      </c>
      <c r="F640" s="83">
        <f t="shared" si="12"/>
        <v>167.82378208914704</v>
      </c>
    </row>
    <row r="641" spans="1:6" s="1" customFormat="1" ht="12.75" customHeight="1" x14ac:dyDescent="0.2">
      <c r="A641" s="80"/>
      <c r="B641" s="81" t="s">
        <v>1279</v>
      </c>
      <c r="C641" s="82" t="s">
        <v>1280</v>
      </c>
      <c r="D641" s="79">
        <f>IF(D639&gt;=D640,D639-D640,0)</f>
        <v>438586.89999999991</v>
      </c>
      <c r="E641" s="79">
        <f>IF(E639&gt;=E640,E639-E640,0)</f>
        <v>0</v>
      </c>
      <c r="F641" s="83">
        <f t="shared" si="12"/>
        <v>0</v>
      </c>
    </row>
    <row r="642" spans="1:6" s="1" customFormat="1" ht="12.75" customHeight="1" x14ac:dyDescent="0.2">
      <c r="A642" s="80"/>
      <c r="B642" s="81" t="s">
        <v>1281</v>
      </c>
      <c r="C642" s="82" t="s">
        <v>1282</v>
      </c>
      <c r="D642" s="79">
        <f>IF(D640&gt;=D639,D640-D639,0)</f>
        <v>0</v>
      </c>
      <c r="E642" s="79">
        <f>IF(E640&gt;=E639,E640-E639,0)</f>
        <v>181916.1399999999</v>
      </c>
      <c r="F642" s="83" t="str">
        <f t="shared" si="12"/>
        <v>-</v>
      </c>
    </row>
    <row r="643" spans="1:6" s="1" customFormat="1" ht="24" customHeight="1" x14ac:dyDescent="0.2">
      <c r="A643" s="113" t="s">
        <v>1283</v>
      </c>
      <c r="B643" s="81" t="s">
        <v>1284</v>
      </c>
      <c r="C643" s="114" t="s">
        <v>1283</v>
      </c>
      <c r="D643" s="79">
        <f>IF(D416-D417+D637-D638&gt;=0,D416-D417+D637-D638,0)</f>
        <v>0</v>
      </c>
      <c r="E643" s="79">
        <f>IF(E416-E417+E637-E638&gt;=0,E416-E417+E637-E638,0)</f>
        <v>413897.88</v>
      </c>
      <c r="F643" s="83" t="str">
        <f t="shared" si="12"/>
        <v>-</v>
      </c>
    </row>
    <row r="644" spans="1:6" s="1" customFormat="1" ht="24" customHeight="1" x14ac:dyDescent="0.2">
      <c r="A644" s="113" t="s">
        <v>1285</v>
      </c>
      <c r="B644" s="81" t="s">
        <v>1286</v>
      </c>
      <c r="C644" s="114" t="s">
        <v>1285</v>
      </c>
      <c r="D644" s="79">
        <f>IF(D417-D416+D638-D637&gt;=0,D417-D416+D638-D637,0)</f>
        <v>26581.840000000433</v>
      </c>
      <c r="E644" s="79">
        <f>IF(E417-E416+E638-E637&gt;=0,E417-E416+E638-E637,0)</f>
        <v>0</v>
      </c>
      <c r="F644" s="83">
        <f t="shared" si="12"/>
        <v>0</v>
      </c>
    </row>
    <row r="645" spans="1:6" s="1" customFormat="1" ht="24" customHeight="1" x14ac:dyDescent="0.2">
      <c r="A645" s="80"/>
      <c r="B645" s="81" t="s">
        <v>1287</v>
      </c>
      <c r="C645" s="82" t="s">
        <v>1288</v>
      </c>
      <c r="D645" s="79">
        <f>IF(D641+D643-D642-D644&gt;=0,D641+D643-D642-D644,0)</f>
        <v>412005.05999999947</v>
      </c>
      <c r="E645" s="79">
        <f>IF(E641+E643-E642-E644&gt;=0,E641+E643-E642-E644,0)</f>
        <v>231981.74000000011</v>
      </c>
      <c r="F645" s="83">
        <f t="shared" si="12"/>
        <v>56.305556053122366</v>
      </c>
    </row>
    <row r="646" spans="1:6" s="1" customFormat="1" ht="24" customHeight="1" x14ac:dyDescent="0.2">
      <c r="A646" s="80"/>
      <c r="B646" s="81" t="s">
        <v>1289</v>
      </c>
      <c r="C646" s="82" t="s">
        <v>1290</v>
      </c>
      <c r="D646" s="79">
        <f>IF(D642+D644-D641-D643&gt;=0,D642+D644-D641-D643,0)</f>
        <v>0</v>
      </c>
      <c r="E646" s="79">
        <f>IF(E642+E644-E641-E643&gt;=0,E642+E644-E641-E643,0)</f>
        <v>0</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103">
        <v>76931.75</v>
      </c>
      <c r="E649" s="103">
        <v>349068.91</v>
      </c>
      <c r="F649" s="83">
        <f t="shared" ref="F649:F712" si="13">IF(D649&lt;&gt;0,IF(E649/D649&gt;=100,"&gt;&gt;100",E649/D649*100),"-")</f>
        <v>453.73842399269478</v>
      </c>
    </row>
    <row r="650" spans="1:6" s="1" customFormat="1" ht="12.75" customHeight="1" x14ac:dyDescent="0.2">
      <c r="A650" s="80" t="s">
        <v>1297</v>
      </c>
      <c r="B650" s="81" t="s">
        <v>1298</v>
      </c>
      <c r="C650" s="82" t="s">
        <v>1297</v>
      </c>
      <c r="D650" s="103">
        <v>1922825.23</v>
      </c>
      <c r="E650" s="103">
        <v>1879984.06</v>
      </c>
      <c r="F650" s="83">
        <f t="shared" si="13"/>
        <v>97.771967554222286</v>
      </c>
    </row>
    <row r="651" spans="1:6" s="1" customFormat="1" ht="12.75" customHeight="1" x14ac:dyDescent="0.2">
      <c r="A651" s="80" t="s">
        <v>1299</v>
      </c>
      <c r="B651" s="81" t="s">
        <v>1300</v>
      </c>
      <c r="C651" s="82" t="s">
        <v>1299</v>
      </c>
      <c r="D651" s="103">
        <v>1650688.07</v>
      </c>
      <c r="E651" s="103">
        <v>1951521.8</v>
      </c>
      <c r="F651" s="83">
        <f t="shared" si="13"/>
        <v>118.22474733218374</v>
      </c>
    </row>
    <row r="652" spans="1:6" s="1" customFormat="1" ht="24" customHeight="1" x14ac:dyDescent="0.2">
      <c r="A652" s="80" t="s">
        <v>1294</v>
      </c>
      <c r="B652" s="81" t="s">
        <v>1301</v>
      </c>
      <c r="C652" s="82" t="s">
        <v>1302</v>
      </c>
      <c r="D652" s="79">
        <f>+D649+D650-D651</f>
        <v>349068.90999999992</v>
      </c>
      <c r="E652" s="79">
        <f>+E649+E650-E651</f>
        <v>277531.17000000016</v>
      </c>
      <c r="F652" s="83">
        <f t="shared" si="13"/>
        <v>79.506126741565225</v>
      </c>
    </row>
    <row r="653" spans="1:6" s="1" customFormat="1" ht="24" customHeight="1" x14ac:dyDescent="0.2">
      <c r="A653" s="80"/>
      <c r="B653" s="81" t="s">
        <v>1303</v>
      </c>
      <c r="C653" s="82" t="s">
        <v>1304</v>
      </c>
      <c r="D653" s="116">
        <v>14</v>
      </c>
      <c r="E653" s="116">
        <v>21</v>
      </c>
      <c r="F653" s="83">
        <f t="shared" si="13"/>
        <v>150</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13</v>
      </c>
      <c r="E655" s="116">
        <v>19</v>
      </c>
      <c r="F655" s="83">
        <f t="shared" si="13"/>
        <v>146.15384615384613</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0</v>
      </c>
      <c r="E658" s="103">
        <v>0</v>
      </c>
      <c r="F658" s="83" t="str">
        <f t="shared" si="13"/>
        <v>-</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22.95</v>
      </c>
      <c r="E660" s="103">
        <v>0</v>
      </c>
      <c r="F660" s="83">
        <f t="shared" si="13"/>
        <v>0</v>
      </c>
    </row>
    <row r="661" spans="1:6" s="1" customFormat="1" ht="12.75" customHeight="1" x14ac:dyDescent="0.2">
      <c r="A661" s="80" t="s">
        <v>1320</v>
      </c>
      <c r="B661" s="81" t="s">
        <v>1321</v>
      </c>
      <c r="C661" s="82" t="s">
        <v>1320</v>
      </c>
      <c r="D661" s="103">
        <v>404884.87</v>
      </c>
      <c r="E661" s="103">
        <v>539265.97</v>
      </c>
      <c r="F661" s="83">
        <f t="shared" si="13"/>
        <v>133.18995347986206</v>
      </c>
    </row>
    <row r="662" spans="1:6" s="1" customFormat="1" ht="12.75" customHeight="1" x14ac:dyDescent="0.2">
      <c r="A662" s="80" t="s">
        <v>1322</v>
      </c>
      <c r="B662" s="81" t="s">
        <v>1323</v>
      </c>
      <c r="C662" s="82" t="s">
        <v>1322</v>
      </c>
      <c r="D662" s="103">
        <v>34708.050000000003</v>
      </c>
      <c r="E662" s="103">
        <v>490.94</v>
      </c>
      <c r="F662" s="83">
        <f t="shared" si="13"/>
        <v>1.414484536008217</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0</v>
      </c>
      <c r="E664" s="103">
        <v>0</v>
      </c>
      <c r="F664" s="83" t="str">
        <f t="shared" si="13"/>
        <v>-</v>
      </c>
    </row>
    <row r="665" spans="1:6" s="1" customFormat="1" ht="12.75" customHeight="1" x14ac:dyDescent="0.2">
      <c r="A665" s="80" t="s">
        <v>1328</v>
      </c>
      <c r="B665" s="81" t="s">
        <v>1329</v>
      </c>
      <c r="C665" s="82" t="s">
        <v>1328</v>
      </c>
      <c r="D665" s="103">
        <v>45705</v>
      </c>
      <c r="E665" s="103">
        <v>110700</v>
      </c>
      <c r="F665" s="83">
        <f t="shared" si="13"/>
        <v>242.20544798162126</v>
      </c>
    </row>
    <row r="666" spans="1:6" s="1" customFormat="1" ht="12.75" customHeight="1" x14ac:dyDescent="0.2">
      <c r="A666" s="80" t="s">
        <v>1330</v>
      </c>
      <c r="B666" s="81" t="s">
        <v>1331</v>
      </c>
      <c r="C666" s="82" t="s">
        <v>1330</v>
      </c>
      <c r="D666" s="103">
        <v>14000</v>
      </c>
      <c r="E666" s="103">
        <v>20000</v>
      </c>
      <c r="F666" s="83">
        <f t="shared" si="13"/>
        <v>142.85714285714286</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0</v>
      </c>
      <c r="F668" s="83" t="str">
        <f t="shared" si="13"/>
        <v>-</v>
      </c>
    </row>
    <row r="669" spans="1:6" s="1" customFormat="1" ht="12.75" customHeight="1" x14ac:dyDescent="0.2">
      <c r="A669" s="80" t="s">
        <v>1336</v>
      </c>
      <c r="B669" s="81" t="s">
        <v>1337</v>
      </c>
      <c r="C669" s="82" t="s">
        <v>1336</v>
      </c>
      <c r="D669" s="103">
        <v>917.44</v>
      </c>
      <c r="E669" s="103">
        <v>1357.11</v>
      </c>
      <c r="F669" s="83">
        <f t="shared" si="13"/>
        <v>147.92356993372863</v>
      </c>
    </row>
    <row r="670" spans="1:6" s="1" customFormat="1" ht="12.75" customHeight="1" x14ac:dyDescent="0.2">
      <c r="A670" s="80" t="s">
        <v>1338</v>
      </c>
      <c r="B670" s="81" t="s">
        <v>1339</v>
      </c>
      <c r="C670" s="82" t="s">
        <v>1338</v>
      </c>
      <c r="D670" s="103">
        <v>4000</v>
      </c>
      <c r="E670" s="103">
        <v>0</v>
      </c>
      <c r="F670" s="83">
        <f t="shared" si="13"/>
        <v>0</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25151.3</v>
      </c>
      <c r="E673" s="103">
        <v>244607.17</v>
      </c>
      <c r="F673" s="83">
        <f t="shared" si="13"/>
        <v>972.54285066775878</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0</v>
      </c>
      <c r="E675" s="103">
        <v>0</v>
      </c>
      <c r="F675" s="83" t="str">
        <f t="shared" si="13"/>
        <v>-</v>
      </c>
    </row>
    <row r="676" spans="1:6" s="1" customFormat="1" ht="24" customHeight="1" x14ac:dyDescent="0.2">
      <c r="A676" s="80" t="s">
        <v>1350</v>
      </c>
      <c r="B676" s="104" t="s">
        <v>1351</v>
      </c>
      <c r="C676" s="82" t="s">
        <v>1350</v>
      </c>
      <c r="D676" s="103">
        <v>0</v>
      </c>
      <c r="E676" s="103">
        <v>0</v>
      </c>
      <c r="F676" s="83" t="str">
        <f t="shared" si="13"/>
        <v>-</v>
      </c>
    </row>
    <row r="677" spans="1:6" s="1" customFormat="1" ht="24" customHeight="1" x14ac:dyDescent="0.2">
      <c r="A677" s="80" t="s">
        <v>1352</v>
      </c>
      <c r="B677" s="104" t="s">
        <v>1353</v>
      </c>
      <c r="C677" s="82" t="s">
        <v>1352</v>
      </c>
      <c r="D677" s="103">
        <v>0</v>
      </c>
      <c r="E677" s="103">
        <v>0</v>
      </c>
      <c r="F677" s="83" t="str">
        <f t="shared" si="13"/>
        <v>-</v>
      </c>
    </row>
    <row r="678" spans="1:6" s="1" customFormat="1" ht="24" customHeight="1" x14ac:dyDescent="0.2">
      <c r="A678" s="80" t="s">
        <v>1354</v>
      </c>
      <c r="B678" s="104" t="s">
        <v>1355</v>
      </c>
      <c r="C678" s="82" t="s">
        <v>1354</v>
      </c>
      <c r="D678" s="103">
        <v>0</v>
      </c>
      <c r="E678" s="103">
        <v>0</v>
      </c>
      <c r="F678" s="83" t="str">
        <f t="shared" si="13"/>
        <v>-</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83452.13</v>
      </c>
      <c r="E694" s="103">
        <v>225846.43</v>
      </c>
      <c r="F694" s="83">
        <f t="shared" si="13"/>
        <v>270.62991681578404</v>
      </c>
    </row>
    <row r="695" spans="1:6" s="1" customFormat="1" ht="12.75" customHeight="1" x14ac:dyDescent="0.2">
      <c r="A695" s="80" t="s">
        <v>1388</v>
      </c>
      <c r="B695" s="104" t="s">
        <v>1389</v>
      </c>
      <c r="C695" s="82" t="s">
        <v>1388</v>
      </c>
      <c r="D695" s="103">
        <v>0</v>
      </c>
      <c r="E695" s="103">
        <v>0</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5198.8100000000004</v>
      </c>
      <c r="E697" s="103">
        <v>7690.29</v>
      </c>
      <c r="F697" s="83">
        <f t="shared" si="13"/>
        <v>147.92404415625882</v>
      </c>
    </row>
    <row r="698" spans="1:6" s="1" customFormat="1" ht="12.75" customHeight="1" x14ac:dyDescent="0.2">
      <c r="A698" s="80" t="s">
        <v>1394</v>
      </c>
      <c r="B698" s="104" t="s">
        <v>1395</v>
      </c>
      <c r="C698" s="82" t="s">
        <v>1394</v>
      </c>
      <c r="D698" s="103">
        <v>289650.28999999998</v>
      </c>
      <c r="E698" s="103">
        <v>20000</v>
      </c>
      <c r="F698" s="83">
        <f t="shared" si="13"/>
        <v>6.9048782930616088</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0</v>
      </c>
      <c r="E710" s="103">
        <v>0</v>
      </c>
      <c r="F710" s="83" t="str">
        <f t="shared" si="13"/>
        <v>-</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0</v>
      </c>
      <c r="E712" s="103">
        <v>0</v>
      </c>
      <c r="F712" s="83" t="str">
        <f t="shared" si="13"/>
        <v>-</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0</v>
      </c>
      <c r="E716" s="103">
        <v>0</v>
      </c>
      <c r="F716" s="83" t="str">
        <f t="shared" si="14"/>
        <v>-</v>
      </c>
    </row>
    <row r="717" spans="1:6" s="1" customFormat="1" ht="12.75" customHeight="1" x14ac:dyDescent="0.2">
      <c r="A717" s="80" t="s">
        <v>1432</v>
      </c>
      <c r="B717" s="81" t="s">
        <v>1433</v>
      </c>
      <c r="C717" s="82" t="s">
        <v>1432</v>
      </c>
      <c r="D717" s="103">
        <v>398</v>
      </c>
      <c r="E717" s="103">
        <v>0</v>
      </c>
      <c r="F717" s="83">
        <f t="shared" si="14"/>
        <v>0</v>
      </c>
    </row>
    <row r="718" spans="1:6" s="1" customFormat="1" ht="12.75" customHeight="1" x14ac:dyDescent="0.2">
      <c r="A718" s="80" t="s">
        <v>1434</v>
      </c>
      <c r="B718" s="81" t="s">
        <v>1435</v>
      </c>
      <c r="C718" s="82" t="s">
        <v>1434</v>
      </c>
      <c r="D718" s="103">
        <v>1471.68</v>
      </c>
      <c r="E718" s="103">
        <v>1653.28</v>
      </c>
      <c r="F718" s="83">
        <f t="shared" si="14"/>
        <v>112.33963905196782</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0</v>
      </c>
      <c r="E720" s="103">
        <v>0</v>
      </c>
      <c r="F720" s="83" t="str">
        <f t="shared" si="14"/>
        <v>-</v>
      </c>
    </row>
    <row r="721" spans="1:6" s="1" customFormat="1" ht="12.75" customHeight="1" x14ac:dyDescent="0.2">
      <c r="A721" s="80" t="s">
        <v>1440</v>
      </c>
      <c r="B721" s="81" t="s">
        <v>1441</v>
      </c>
      <c r="C721" s="82" t="s">
        <v>1440</v>
      </c>
      <c r="D721" s="103">
        <v>962.28</v>
      </c>
      <c r="E721" s="103">
        <v>2365.56</v>
      </c>
      <c r="F721" s="83">
        <f t="shared" si="14"/>
        <v>245.82865693976802</v>
      </c>
    </row>
    <row r="722" spans="1:6" s="1" customFormat="1" ht="12.75" customHeight="1" x14ac:dyDescent="0.2">
      <c r="A722" s="80" t="s">
        <v>1442</v>
      </c>
      <c r="B722" s="81" t="s">
        <v>1443</v>
      </c>
      <c r="C722" s="82" t="s">
        <v>1442</v>
      </c>
      <c r="D722" s="103">
        <v>6172.84</v>
      </c>
      <c r="E722" s="103">
        <v>1119.77</v>
      </c>
      <c r="F722" s="83">
        <f t="shared" si="14"/>
        <v>18.140272548778196</v>
      </c>
    </row>
    <row r="723" spans="1:6" s="1" customFormat="1" ht="12.75" customHeight="1" x14ac:dyDescent="0.2">
      <c r="A723" s="80" t="s">
        <v>1444</v>
      </c>
      <c r="B723" s="81" t="s">
        <v>1445</v>
      </c>
      <c r="C723" s="82" t="s">
        <v>1444</v>
      </c>
      <c r="D723" s="103">
        <v>0</v>
      </c>
      <c r="E723" s="103">
        <v>0</v>
      </c>
      <c r="F723" s="83" t="str">
        <f t="shared" si="14"/>
        <v>-</v>
      </c>
    </row>
    <row r="724" spans="1:6" s="1" customFormat="1" ht="12.75" customHeight="1" x14ac:dyDescent="0.2">
      <c r="A724" s="80" t="s">
        <v>1446</v>
      </c>
      <c r="B724" s="81" t="s">
        <v>1447</v>
      </c>
      <c r="C724" s="82" t="s">
        <v>1446</v>
      </c>
      <c r="D724" s="103">
        <v>0</v>
      </c>
      <c r="E724" s="103">
        <v>0</v>
      </c>
      <c r="F724" s="83" t="str">
        <f t="shared" si="14"/>
        <v>-</v>
      </c>
    </row>
    <row r="725" spans="1:6" s="1" customFormat="1" ht="12.75" customHeight="1" x14ac:dyDescent="0.2">
      <c r="A725" s="80" t="s">
        <v>1448</v>
      </c>
      <c r="B725" s="81" t="s">
        <v>1449</v>
      </c>
      <c r="C725" s="82" t="s">
        <v>1448</v>
      </c>
      <c r="D725" s="103">
        <v>0</v>
      </c>
      <c r="E725" s="103">
        <v>0</v>
      </c>
      <c r="F725" s="83" t="str">
        <f t="shared" si="14"/>
        <v>-</v>
      </c>
    </row>
    <row r="726" spans="1:6" s="1" customFormat="1" ht="12.75" customHeight="1" x14ac:dyDescent="0.2">
      <c r="A726" s="80" t="s">
        <v>1450</v>
      </c>
      <c r="B726" s="81" t="s">
        <v>1451</v>
      </c>
      <c r="C726" s="82" t="s">
        <v>1450</v>
      </c>
      <c r="D726" s="103">
        <v>0</v>
      </c>
      <c r="E726" s="103">
        <v>0</v>
      </c>
      <c r="F726" s="83" t="str">
        <f t="shared" si="14"/>
        <v>-</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1257.67</v>
      </c>
      <c r="E742" s="103">
        <v>2689.27</v>
      </c>
      <c r="F742" s="83">
        <f t="shared" si="14"/>
        <v>213.82954193071316</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0</v>
      </c>
      <c r="E744" s="103">
        <v>0</v>
      </c>
      <c r="F744" s="83" t="str">
        <f t="shared" si="14"/>
        <v>-</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0</v>
      </c>
      <c r="E759" s="103">
        <v>0</v>
      </c>
      <c r="F759" s="83" t="str">
        <f t="shared" si="14"/>
        <v>-</v>
      </c>
    </row>
    <row r="760" spans="1:6" s="1" customFormat="1" ht="12.75" customHeight="1" x14ac:dyDescent="0.2">
      <c r="A760" s="80" t="s">
        <v>1518</v>
      </c>
      <c r="B760" s="81" t="s">
        <v>1519</v>
      </c>
      <c r="C760" s="82" t="s">
        <v>1518</v>
      </c>
      <c r="D760" s="103">
        <v>0</v>
      </c>
      <c r="E760" s="103">
        <v>0</v>
      </c>
      <c r="F760" s="83" t="str">
        <f t="shared" si="14"/>
        <v>-</v>
      </c>
    </row>
    <row r="761" spans="1:6" s="1" customFormat="1" ht="12.75" customHeight="1" x14ac:dyDescent="0.2">
      <c r="A761" s="80" t="s">
        <v>1520</v>
      </c>
      <c r="B761" s="81" t="s">
        <v>1521</v>
      </c>
      <c r="C761" s="82" t="s">
        <v>1520</v>
      </c>
      <c r="D761" s="103">
        <v>0</v>
      </c>
      <c r="E761" s="103">
        <v>0</v>
      </c>
      <c r="F761" s="83" t="str">
        <f t="shared" si="14"/>
        <v>-</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0</v>
      </c>
      <c r="F763" s="83" t="str">
        <f t="shared" si="14"/>
        <v>-</v>
      </c>
    </row>
    <row r="764" spans="1:6" s="1" customFormat="1" ht="12.75" customHeight="1" x14ac:dyDescent="0.2">
      <c r="A764" s="80" t="s">
        <v>1526</v>
      </c>
      <c r="B764" s="81" t="s">
        <v>1527</v>
      </c>
      <c r="C764" s="82" t="s">
        <v>1526</v>
      </c>
      <c r="D764" s="103">
        <v>0</v>
      </c>
      <c r="E764" s="103">
        <v>0</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0</v>
      </c>
      <c r="E766" s="103">
        <v>0</v>
      </c>
      <c r="F766" s="83" t="str">
        <f t="shared" si="14"/>
        <v>-</v>
      </c>
    </row>
    <row r="767" spans="1:6" s="1" customFormat="1" ht="24" customHeight="1" x14ac:dyDescent="0.2">
      <c r="A767" s="80" t="s">
        <v>1532</v>
      </c>
      <c r="B767" s="104" t="s">
        <v>1533</v>
      </c>
      <c r="C767" s="82" t="s">
        <v>1532</v>
      </c>
      <c r="D767" s="103">
        <v>0</v>
      </c>
      <c r="E767" s="103">
        <v>0</v>
      </c>
      <c r="F767" s="83" t="str">
        <f t="shared" si="14"/>
        <v>-</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0</v>
      </c>
      <c r="E769" s="103">
        <v>0</v>
      </c>
      <c r="F769" s="83" t="str">
        <f t="shared" si="14"/>
        <v>-</v>
      </c>
    </row>
    <row r="770" spans="1:6" s="1" customFormat="1" ht="12.75" customHeight="1" x14ac:dyDescent="0.2">
      <c r="A770" s="80" t="s">
        <v>1538</v>
      </c>
      <c r="B770" s="81" t="s">
        <v>1539</v>
      </c>
      <c r="C770" s="82" t="s">
        <v>1538</v>
      </c>
      <c r="D770" s="103">
        <v>0</v>
      </c>
      <c r="E770" s="103">
        <v>0</v>
      </c>
      <c r="F770" s="83" t="str">
        <f t="shared" si="14"/>
        <v>-</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6272.73</v>
      </c>
      <c r="E773" s="103">
        <v>0</v>
      </c>
      <c r="F773" s="83">
        <f t="shared" si="14"/>
        <v>0</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49224.26</v>
      </c>
      <c r="E816" s="103">
        <v>12778.14</v>
      </c>
      <c r="F816" s="83">
        <f t="shared" si="15"/>
        <v>25.959029145384815</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0</v>
      </c>
      <c r="E819" s="103">
        <v>5200</v>
      </c>
      <c r="F819" s="83" t="str">
        <f t="shared" si="15"/>
        <v>-</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7167.05</v>
      </c>
      <c r="E821" s="103">
        <v>8400</v>
      </c>
      <c r="F821" s="83">
        <f t="shared" si="15"/>
        <v>117.20303332612441</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5700</v>
      </c>
      <c r="E823" s="103">
        <v>20000</v>
      </c>
      <c r="F823" s="83">
        <f t="shared" si="15"/>
        <v>350.87719298245611</v>
      </c>
    </row>
    <row r="824" spans="1:6" s="1" customFormat="1" ht="12.75" customHeight="1" x14ac:dyDescent="0.2">
      <c r="A824" s="80" t="s">
        <v>1646</v>
      </c>
      <c r="B824" s="81" t="s">
        <v>1647</v>
      </c>
      <c r="C824" s="82" t="s">
        <v>1646</v>
      </c>
      <c r="D824" s="103">
        <v>5776.77</v>
      </c>
      <c r="E824" s="103">
        <v>4295.88</v>
      </c>
      <c r="F824" s="83">
        <f t="shared" si="15"/>
        <v>74.364740157562096</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0</v>
      </c>
      <c r="E826" s="103">
        <v>0</v>
      </c>
      <c r="F826" s="83" t="str">
        <f t="shared" si="15"/>
        <v>-</v>
      </c>
    </row>
    <row r="827" spans="1:6" s="1" customFormat="1" ht="12.75" customHeight="1" x14ac:dyDescent="0.2">
      <c r="A827" s="80" t="s">
        <v>1651</v>
      </c>
      <c r="B827" s="81" t="s">
        <v>1652</v>
      </c>
      <c r="C827" s="82" t="s">
        <v>1651</v>
      </c>
      <c r="D827" s="103">
        <v>0</v>
      </c>
      <c r="E827" s="103">
        <v>0</v>
      </c>
      <c r="F827" s="83" t="str">
        <f t="shared" si="15"/>
        <v>-</v>
      </c>
    </row>
    <row r="828" spans="1:6" s="1" customFormat="1" ht="12.75" customHeight="1" x14ac:dyDescent="0.2">
      <c r="A828" s="80" t="s">
        <v>1653</v>
      </c>
      <c r="B828" s="81" t="s">
        <v>1654</v>
      </c>
      <c r="C828" s="82" t="s">
        <v>1653</v>
      </c>
      <c r="D828" s="103">
        <v>1005.38</v>
      </c>
      <c r="E828" s="103">
        <v>26195.82</v>
      </c>
      <c r="F828" s="83">
        <f t="shared" si="15"/>
        <v>2605.5640653285323</v>
      </c>
    </row>
    <row r="829" spans="1:6" s="1" customFormat="1" ht="12.75" customHeight="1" x14ac:dyDescent="0.2">
      <c r="A829" s="80" t="s">
        <v>1655</v>
      </c>
      <c r="B829" s="81" t="s">
        <v>1656</v>
      </c>
      <c r="C829" s="82" t="s">
        <v>1655</v>
      </c>
      <c r="D829" s="103">
        <v>0</v>
      </c>
      <c r="E829" s="103">
        <v>22000</v>
      </c>
      <c r="F829" s="83" t="str">
        <f t="shared" si="15"/>
        <v>-</v>
      </c>
    </row>
    <row r="830" spans="1:6" s="1" customFormat="1" ht="12.75" customHeight="1" x14ac:dyDescent="0.2">
      <c r="A830" s="80" t="s">
        <v>1657</v>
      </c>
      <c r="B830" s="81" t="s">
        <v>1658</v>
      </c>
      <c r="C830" s="82" t="s">
        <v>1657</v>
      </c>
      <c r="D830" s="103">
        <v>12339.61</v>
      </c>
      <c r="E830" s="103">
        <v>2828.11</v>
      </c>
      <c r="F830" s="83">
        <f t="shared" si="15"/>
        <v>22.918957730430702</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286875</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4055.35</v>
      </c>
      <c r="E900" s="103">
        <v>0</v>
      </c>
      <c r="F900" s="83">
        <f t="shared" si="16"/>
        <v>0</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263820.82</v>
      </c>
      <c r="E953" s="103">
        <v>0</v>
      </c>
      <c r="F953" s="83">
        <f t="shared" si="17"/>
        <v>0</v>
      </c>
    </row>
    <row r="954" spans="1:6" s="1" customFormat="1" ht="24" customHeight="1" x14ac:dyDescent="0.2">
      <c r="A954" s="80" t="s">
        <v>1905</v>
      </c>
      <c r="B954" s="81" t="s">
        <v>1906</v>
      </c>
      <c r="C954" s="82" t="s">
        <v>1905</v>
      </c>
      <c r="D954" s="103">
        <v>0</v>
      </c>
      <c r="E954" s="103">
        <v>0</v>
      </c>
      <c r="F954" s="83" t="str">
        <f t="shared" si="17"/>
        <v>-</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0</v>
      </c>
      <c r="E958" s="103">
        <v>151768.87</v>
      </c>
      <c r="F958" s="83" t="str">
        <f t="shared" si="17"/>
        <v>-</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10813</v>
      </c>
      <c r="E968" s="103">
        <v>4055.36</v>
      </c>
      <c r="F968" s="83">
        <f t="shared" si="17"/>
        <v>37.504485341718301</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135106.13</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7" sqref="E24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5384823.29</v>
      </c>
      <c r="E6" s="159">
        <f>E7+E68</f>
        <v>5992403.8399999999</v>
      </c>
      <c r="F6" s="160">
        <f t="shared" ref="F6:F37" si="0">IF(D6&gt;0,IF(E6/D6&gt;=100,"&gt;&gt;100",E6/D6*100),"-")</f>
        <v>111.28320312995822</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4587003.59</v>
      </c>
      <c r="E7" s="163">
        <f>E8+E12+E51+E52+E56+E63</f>
        <v>5439227.25</v>
      </c>
      <c r="F7" s="164">
        <f t="shared" si="0"/>
        <v>118.57909293679015</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541447.71</v>
      </c>
      <c r="E8" s="163">
        <f>E9+E10-E11</f>
        <v>541447.71</v>
      </c>
      <c r="F8" s="164">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541447.71</v>
      </c>
      <c r="E9" s="165">
        <v>541447.71</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51751.69</v>
      </c>
      <c r="E10" s="165">
        <v>51751.69</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51751.69</v>
      </c>
      <c r="E11" s="165">
        <v>51751.69</v>
      </c>
      <c r="F11" s="164">
        <f t="shared" si="0"/>
        <v>100</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3991379.54</v>
      </c>
      <c r="E12" s="163">
        <f>E13+E19+E29+E35+E41+E45</f>
        <v>4843603.2</v>
      </c>
      <c r="F12" s="164">
        <f t="shared" si="0"/>
        <v>121.35160666780389</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3793532.43</v>
      </c>
      <c r="E13" s="163">
        <f>SUM(E14:E17)-E18</f>
        <v>4202133.21</v>
      </c>
      <c r="F13" s="164">
        <f t="shared" si="0"/>
        <v>110.77098423539771</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2118056.9700000002</v>
      </c>
      <c r="E15" s="165">
        <v>2402930.9700000002</v>
      </c>
      <c r="F15" s="164">
        <f t="shared" si="0"/>
        <v>113.44977987065192</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1133471.58</v>
      </c>
      <c r="E16" s="165">
        <v>1133471.58</v>
      </c>
      <c r="F16" s="164">
        <f t="shared" si="0"/>
        <v>100</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1428106.45</v>
      </c>
      <c r="E17" s="165">
        <v>1702075.52</v>
      </c>
      <c r="F17" s="164">
        <f t="shared" si="0"/>
        <v>119.18407902996306</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886102.57</v>
      </c>
      <c r="E18" s="165">
        <v>1036344.86</v>
      </c>
      <c r="F18" s="164">
        <f t="shared" si="0"/>
        <v>116.95540618960175</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112444.51999999997</v>
      </c>
      <c r="E19" s="163">
        <f>SUM(E20:E27)-E28</f>
        <v>561611.9</v>
      </c>
      <c r="F19" s="164">
        <f t="shared" si="0"/>
        <v>499.45688771671587</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20142.14</v>
      </c>
      <c r="E20" s="165">
        <v>30168.94</v>
      </c>
      <c r="F20" s="164">
        <f t="shared" si="0"/>
        <v>149.78021203308089</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15803.97</v>
      </c>
      <c r="E21" s="165">
        <v>49557.57</v>
      </c>
      <c r="F21" s="164">
        <f t="shared" si="0"/>
        <v>313.57671521775859</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20789.82</v>
      </c>
      <c r="E22" s="165">
        <v>32698.36</v>
      </c>
      <c r="F22" s="164">
        <f t="shared" si="0"/>
        <v>157.28063061633051</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156759.60999999999</v>
      </c>
      <c r="E26" s="165">
        <v>615128.91</v>
      </c>
      <c r="F26" s="164">
        <f t="shared" si="0"/>
        <v>392.4026794912287</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101051.02</v>
      </c>
      <c r="E28" s="165">
        <v>165941.88</v>
      </c>
      <c r="F28" s="164">
        <f t="shared" si="0"/>
        <v>164.21593765208902</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535.70000000000005</v>
      </c>
      <c r="E29" s="163">
        <f>SUM(E30:E33)-E34</f>
        <v>288.40000000000009</v>
      </c>
      <c r="F29" s="164">
        <f t="shared" si="0"/>
        <v>53.836102296061242</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1978</v>
      </c>
      <c r="E30" s="165">
        <v>1978</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1442.3</v>
      </c>
      <c r="E34" s="165">
        <v>1689.6</v>
      </c>
      <c r="F34" s="164">
        <f t="shared" si="0"/>
        <v>117.14622477986549</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52220.59</v>
      </c>
      <c r="E41" s="163">
        <f>SUM(E42:E43)-E44</f>
        <v>52220.59</v>
      </c>
      <c r="F41" s="164">
        <f t="shared" si="1"/>
        <v>100</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52220.59</v>
      </c>
      <c r="E42" s="165">
        <v>52220.59</v>
      </c>
      <c r="F42" s="164">
        <f t="shared" si="1"/>
        <v>100</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32646.300000000017</v>
      </c>
      <c r="E45" s="163">
        <f>SUM(E46:E49)-E50</f>
        <v>27349.100000000006</v>
      </c>
      <c r="F45" s="164">
        <f t="shared" si="1"/>
        <v>83.773965196668513</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23572.79</v>
      </c>
      <c r="E47" s="165">
        <v>26941.79</v>
      </c>
      <c r="F47" s="164">
        <f t="shared" si="1"/>
        <v>114.29190180712592</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72601.13</v>
      </c>
      <c r="E48" s="165">
        <v>74226.13</v>
      </c>
      <c r="F48" s="164">
        <f t="shared" si="1"/>
        <v>102.23825717313215</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23226.5</v>
      </c>
      <c r="E49" s="165">
        <v>23226.5</v>
      </c>
      <c r="F49" s="164">
        <f t="shared" si="1"/>
        <v>100</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86754.12</v>
      </c>
      <c r="E50" s="165">
        <v>97045.32</v>
      </c>
      <c r="F50" s="164">
        <f t="shared" si="1"/>
        <v>111.86249137216771</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54155.519999999997</v>
      </c>
      <c r="E54" s="165">
        <v>55196.38</v>
      </c>
      <c r="F54" s="164">
        <f t="shared" si="1"/>
        <v>101.9219832068827</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54155.519999999997</v>
      </c>
      <c r="E55" s="165">
        <v>55196.38</v>
      </c>
      <c r="F55" s="164">
        <f t="shared" si="1"/>
        <v>101.9219832068827</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54176.34</v>
      </c>
      <c r="E56" s="163">
        <f>SUM(E57:E62)</f>
        <v>54176.34</v>
      </c>
      <c r="F56" s="164">
        <f t="shared" si="1"/>
        <v>100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54176.34</v>
      </c>
      <c r="E57" s="165">
        <v>54176.34</v>
      </c>
      <c r="F57" s="164">
        <f t="shared" si="1"/>
        <v>100</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797819.70000000007</v>
      </c>
      <c r="E68" s="163">
        <f>E69+E78+E87+E118+E134+E146+E164+E170</f>
        <v>553176.59</v>
      </c>
      <c r="F68" s="164">
        <f t="shared" si="1"/>
        <v>69.336040461272134</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349068.91</v>
      </c>
      <c r="E69" s="163">
        <f>+E70+E75+E76+E77</f>
        <v>277531.17</v>
      </c>
      <c r="F69" s="164">
        <f t="shared" si="1"/>
        <v>79.506126741565154</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348845.99</v>
      </c>
      <c r="E70" s="163">
        <f>SUM(E71:E74)</f>
        <v>277519.81</v>
      </c>
      <c r="F70" s="164">
        <f t="shared" ref="F70:F101" si="2">IF(D70&gt;0,IF(E70/D70&gt;=100,"&gt;&gt;100",E70/D70*100),"-")</f>
        <v>79.553676394560242</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348845.99</v>
      </c>
      <c r="E72" s="165">
        <v>277519.81</v>
      </c>
      <c r="F72" s="164">
        <f t="shared" si="2"/>
        <v>79.553676394560242</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222.92</v>
      </c>
      <c r="E76" s="165">
        <v>11.36</v>
      </c>
      <c r="F76" s="164">
        <f t="shared" si="2"/>
        <v>5.0959985645074468</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119450.53</v>
      </c>
      <c r="E78" s="163">
        <f>E79+SUM(E82:E84)-E85+E86</f>
        <v>5.38</v>
      </c>
      <c r="F78" s="164">
        <f t="shared" si="2"/>
        <v>4.5039565751612822E-3</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119450.53</v>
      </c>
      <c r="E86" s="165">
        <v>5.38</v>
      </c>
      <c r="F86" s="164">
        <f t="shared" si="2"/>
        <v>4.5039565751612822E-3</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32676.39</v>
      </c>
      <c r="E134" s="163">
        <f>E135+E142-E145</f>
        <v>34262.53</v>
      </c>
      <c r="F134" s="164">
        <f t="shared" ref="F134:F165" si="4">IF(D134&gt;0,IF(E134/D134&gt;=100,"&gt;&gt;100",E134/D134*100),"-")</f>
        <v>104.85408577875342</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32676.39</v>
      </c>
      <c r="E135" s="163">
        <f>SUM(E136:E141)</f>
        <v>34262.53</v>
      </c>
      <c r="F135" s="164">
        <f t="shared" si="4"/>
        <v>104.85408577875342</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32676.39</v>
      </c>
      <c r="E139" s="165">
        <v>34262.53</v>
      </c>
      <c r="F139" s="164">
        <f t="shared" si="4"/>
        <v>104.85408577875342</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48002.43</v>
      </c>
      <c r="E146" s="163">
        <f>SUM(E147:E149)+SUM(E158:E162)-E163</f>
        <v>44884.530000000006</v>
      </c>
      <c r="F146" s="164">
        <f t="shared" si="4"/>
        <v>93.504703824368903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2299.41</v>
      </c>
      <c r="E147" s="165">
        <v>2231.58</v>
      </c>
      <c r="F147" s="164">
        <f t="shared" si="4"/>
        <v>97.05011285503673</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41342.92</v>
      </c>
      <c r="E158" s="165">
        <v>39625.33</v>
      </c>
      <c r="F158" s="164">
        <f t="shared" si="4"/>
        <v>95.845503897644392</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3347.32</v>
      </c>
      <c r="E159" s="165">
        <v>3229.97</v>
      </c>
      <c r="F159" s="164">
        <f t="shared" si="4"/>
        <v>96.494210293608006</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4387.24</v>
      </c>
      <c r="E162" s="165">
        <v>3476.53</v>
      </c>
      <c r="F162" s="164">
        <f t="shared" si="4"/>
        <v>79.241846810295328</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3374.46</v>
      </c>
      <c r="E163" s="165">
        <v>3678.88</v>
      </c>
      <c r="F163" s="164">
        <f t="shared" si="4"/>
        <v>109.02129525909329</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248621.44000000003</v>
      </c>
      <c r="E164" s="163">
        <f>SUM(E165:E168)-E169</f>
        <v>196492.97999999998</v>
      </c>
      <c r="F164" s="164">
        <f t="shared" si="4"/>
        <v>79.032998923986582</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263478.19</v>
      </c>
      <c r="E165" s="165">
        <v>226272.8</v>
      </c>
      <c r="F165" s="164">
        <f t="shared" si="4"/>
        <v>85.879138611055424</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7634.9</v>
      </c>
      <c r="E166" s="165">
        <v>7634.9</v>
      </c>
      <c r="F166" s="164">
        <f t="shared" ref="F166:F173" si="5">IF(D166&gt;0,IF(E166/D166&gt;=100,"&gt;&gt;100",E166/D166*100),"-")</f>
        <v>100</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22491.65</v>
      </c>
      <c r="E169" s="165">
        <v>37414.720000000001</v>
      </c>
      <c r="F169" s="164">
        <f t="shared" si="5"/>
        <v>166.34937854714971</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5384823.2900000019</v>
      </c>
      <c r="E175" s="163">
        <f>E176+E237</f>
        <v>5992403.8400000008</v>
      </c>
      <c r="F175" s="164">
        <f t="shared" ref="F175:F206" si="6">IF(D175&gt;0,IF(E175/D175&gt;=100,"&gt;&gt;100",E175/D175*100),"-")</f>
        <v>111.28320312995821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60569.729999999996</v>
      </c>
      <c r="E176" s="163">
        <f>E177+E189+E190+E206+E234</f>
        <v>180660.94</v>
      </c>
      <c r="F176" s="164">
        <f t="shared" si="6"/>
        <v>298.26935005323622</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55704.59</v>
      </c>
      <c r="E177" s="163">
        <f>SUM(E178:E180)+SUM(E184:E188)</f>
        <v>45554.810000000005</v>
      </c>
      <c r="F177" s="164">
        <f t="shared" si="6"/>
        <v>81.779275280546912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8534.43</v>
      </c>
      <c r="E178" s="165">
        <v>36823.71</v>
      </c>
      <c r="F178" s="164">
        <f t="shared" si="6"/>
        <v>431.47240061726438</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15544.16</v>
      </c>
      <c r="E179" s="165">
        <v>8216.2000000000007</v>
      </c>
      <c r="F179" s="164">
        <f t="shared" si="6"/>
        <v>52.85715020946774</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107.43</v>
      </c>
      <c r="E180" s="163">
        <f>SUM(E181:E183)</f>
        <v>236</v>
      </c>
      <c r="F180" s="164">
        <f t="shared" si="6"/>
        <v>219.67792981476308</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107.43</v>
      </c>
      <c r="E183" s="165">
        <v>236</v>
      </c>
      <c r="F183" s="164">
        <f t="shared" si="6"/>
        <v>219.67792981476308</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2395.04</v>
      </c>
      <c r="E186" s="165">
        <v>11.28</v>
      </c>
      <c r="F186" s="164">
        <f t="shared" si="6"/>
        <v>0.47097334491281978</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5840.28</v>
      </c>
      <c r="E187" s="165">
        <v>101.37</v>
      </c>
      <c r="F187" s="164">
        <f t="shared" si="6"/>
        <v>1.7357044525262488</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23283.25</v>
      </c>
      <c r="E188" s="165">
        <v>166.25</v>
      </c>
      <c r="F188" s="164">
        <f t="shared" si="6"/>
        <v>0.71403262001653545</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809.79</v>
      </c>
      <c r="E189" s="165">
        <v>0</v>
      </c>
      <c r="F189" s="164">
        <f t="shared" si="6"/>
        <v>0</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4055.35</v>
      </c>
      <c r="E206" s="163">
        <f>E207+E224</f>
        <v>135106.13</v>
      </c>
      <c r="F206" s="164">
        <f t="shared" si="6"/>
        <v>3331.5528869271461</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4055.35</v>
      </c>
      <c r="E207" s="163">
        <f>SUM(E208:E223)</f>
        <v>135106.13</v>
      </c>
      <c r="F207" s="164">
        <f t="shared" ref="F207:F238" si="7">IF(D207&gt;0,IF(E207/D207&gt;=100,"&gt;&gt;100",E207/D207*100),"-")</f>
        <v>3331.5528869271461</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135106.13</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4055.35</v>
      </c>
      <c r="E217" s="165">
        <v>0</v>
      </c>
      <c r="F217" s="164">
        <f t="shared" si="7"/>
        <v>0</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5324253.5600000015</v>
      </c>
      <c r="E237" s="163">
        <f>+E238+E245-E254+SUM(E255:E257)</f>
        <v>5811742.9000000004</v>
      </c>
      <c r="F237" s="164">
        <f t="shared" si="7"/>
        <v>109.15601284774272</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4615624.6300000008</v>
      </c>
      <c r="E238" s="163">
        <f>E239-E242</f>
        <v>5338383.6500000004</v>
      </c>
      <c r="F238" s="164">
        <f t="shared" si="7"/>
        <v>115.65896445092849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4619679.9800000004</v>
      </c>
      <c r="E239" s="163">
        <f>SUM(E240:E241)</f>
        <v>5473489.7800000003</v>
      </c>
      <c r="F239" s="164">
        <f t="shared" ref="F239:F260" si="8">IF(D239&gt;0,IF(E239/D239&gt;=100,"&gt;&gt;100",E239/D239*100),"-")</f>
        <v>118.48201182108721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4619679.9800000004</v>
      </c>
      <c r="E240" s="165">
        <v>5473489.7800000003</v>
      </c>
      <c r="F240" s="164">
        <f t="shared" si="8"/>
        <v>118.48201182108721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4055.35</v>
      </c>
      <c r="E242" s="163">
        <f>SUM(E243:E244)</f>
        <v>135106.13</v>
      </c>
      <c r="F242" s="164">
        <f t="shared" si="8"/>
        <v>3331.5528869271461</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4055.35</v>
      </c>
      <c r="E243" s="165">
        <v>135106.13</v>
      </c>
      <c r="F243" s="164">
        <f t="shared" si="8"/>
        <v>3331.5528869271461</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412005.06000000006</v>
      </c>
      <c r="E245" s="163">
        <f>E246-E250</f>
        <v>231981.74</v>
      </c>
      <c r="F245" s="164">
        <f t="shared" si="8"/>
        <v>56.305556053122253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3128715.68</v>
      </c>
      <c r="E246" s="163">
        <f>SUM(E247:E249)</f>
        <v>231981.74</v>
      </c>
      <c r="F246" s="164">
        <f t="shared" si="8"/>
        <v>7.4145995905898348</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3128715.68</v>
      </c>
      <c r="E247" s="165">
        <v>100930.97</v>
      </c>
      <c r="F247" s="164">
        <f t="shared" si="8"/>
        <v>3.2259553223449178</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131050.77</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2716710.62</v>
      </c>
      <c r="E250" s="163">
        <f>SUM(E251:E253)</f>
        <v>0</v>
      </c>
      <c r="F250" s="164">
        <f t="shared" si="8"/>
        <v>0</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2715255.25</v>
      </c>
      <c r="E252" s="165">
        <v>0</v>
      </c>
      <c r="F252" s="164">
        <f t="shared" si="8"/>
        <v>0</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1455.37</v>
      </c>
      <c r="E253" s="165">
        <v>0</v>
      </c>
      <c r="F253" s="164">
        <f t="shared" si="8"/>
        <v>0</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48002.43</v>
      </c>
      <c r="E255" s="165">
        <v>44884.53</v>
      </c>
      <c r="F255" s="164">
        <f t="shared" si="8"/>
        <v>93.504703824368889</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248621.44</v>
      </c>
      <c r="E256" s="165">
        <v>196492.98</v>
      </c>
      <c r="F256" s="164">
        <f t="shared" si="8"/>
        <v>79.032998923986611</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321343.28000000003</v>
      </c>
      <c r="E259" s="163">
        <f>E260</f>
        <v>709022.51</v>
      </c>
      <c r="F259" s="164">
        <f t="shared" si="8"/>
        <v>220.64332884135621</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321343.28000000003</v>
      </c>
      <c r="E260" s="169">
        <v>709022.51</v>
      </c>
      <c r="F260" s="170">
        <f t="shared" si="8"/>
        <v>220.64332884135621</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51376.89</v>
      </c>
      <c r="E264" s="165">
        <v>48563.41</v>
      </c>
      <c r="F264" s="164">
        <f t="shared" si="9"/>
        <v>94.523841361359175</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271113.09000000003</v>
      </c>
      <c r="E266" s="165">
        <v>233907.7</v>
      </c>
      <c r="F266" s="164">
        <f t="shared" si="9"/>
        <v>86.27680057794332</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0</v>
      </c>
      <c r="E268" s="165">
        <v>5.38</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119450.53</v>
      </c>
      <c r="E269" s="165">
        <v>0</v>
      </c>
      <c r="F269" s="164">
        <f t="shared" si="9"/>
        <v>0</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55704.59</v>
      </c>
      <c r="E287" s="165">
        <v>45554.81</v>
      </c>
      <c r="F287" s="164">
        <f t="shared" si="9"/>
        <v>81.779275280546898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809.79</v>
      </c>
      <c r="E289" s="165">
        <v>0</v>
      </c>
      <c r="F289" s="164">
        <f t="shared" si="9"/>
        <v>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4055.35</v>
      </c>
      <c r="E293" s="165">
        <v>135106.13</v>
      </c>
      <c r="F293" s="164">
        <f t="shared" si="9"/>
        <v>3331.5528869271461</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126.89</v>
      </c>
      <c r="E295" s="165">
        <v>0</v>
      </c>
      <c r="F295" s="164">
        <f t="shared" si="10"/>
        <v>0</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165.9</v>
      </c>
      <c r="E298" s="165">
        <v>166.25</v>
      </c>
      <c r="F298" s="164">
        <f t="shared" si="10"/>
        <v>100.210970464135</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22990.46</v>
      </c>
      <c r="E300" s="165">
        <v>0</v>
      </c>
      <c r="F300" s="164">
        <f t="shared" si="10"/>
        <v>0</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135106.13</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I116" sqref="I116 I116"/>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2563</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1993</v>
      </c>
      <c r="B5" s="126" t="s">
        <v>2564</v>
      </c>
      <c r="C5" s="191" t="s">
        <v>1993</v>
      </c>
      <c r="D5" s="192">
        <f>D6+D10+D13+SUM(D17:D21)</f>
        <v>233090.02</v>
      </c>
      <c r="E5" s="192">
        <f>E6+E10+E13+SUM(E17:E21)</f>
        <v>318344.44</v>
      </c>
      <c r="F5" s="193">
        <f t="shared" ref="F5:F36" si="0">IF(D5&gt;0,IF(E5/D5&gt;=100,"&gt;&gt;100",E5/D5*100),"-")</f>
        <v>136.57574871716943</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86" t="s">
        <v>1995</v>
      </c>
      <c r="D6" s="194">
        <f>SUM(D7:D9)</f>
        <v>392.71</v>
      </c>
      <c r="E6" s="194">
        <f>SUM(E7:E9)</f>
        <v>2110.6</v>
      </c>
      <c r="F6" s="129">
        <f t="shared" si="0"/>
        <v>537.4449339207049</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86" t="s">
        <v>2566</v>
      </c>
      <c r="D7" s="187">
        <v>392.71</v>
      </c>
      <c r="E7" s="187">
        <v>2110.6</v>
      </c>
      <c r="F7" s="129">
        <f t="shared" si="0"/>
        <v>537.4449339207049</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86" t="s">
        <v>2568</v>
      </c>
      <c r="D8" s="187">
        <v>0</v>
      </c>
      <c r="E8" s="187">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86" t="s">
        <v>2570</v>
      </c>
      <c r="D9" s="187">
        <v>0</v>
      </c>
      <c r="E9" s="187">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86" t="s">
        <v>1997</v>
      </c>
      <c r="D10" s="194">
        <f>SUM(D11:D12)</f>
        <v>0</v>
      </c>
      <c r="E10" s="194">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86" t="s">
        <v>2573</v>
      </c>
      <c r="D11" s="187">
        <v>0</v>
      </c>
      <c r="E11" s="187">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86" t="s">
        <v>2575</v>
      </c>
      <c r="D12" s="187">
        <v>0</v>
      </c>
      <c r="E12" s="187">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86" t="s">
        <v>2577</v>
      </c>
      <c r="D13" s="194">
        <f>SUM(D14:D16)</f>
        <v>232697.31</v>
      </c>
      <c r="E13" s="194">
        <f>SUM(E14:E16)</f>
        <v>316233.84000000003</v>
      </c>
      <c r="F13" s="129">
        <f t="shared" si="0"/>
        <v>135.8992246193134</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86" t="s">
        <v>2579</v>
      </c>
      <c r="D14" s="187">
        <v>0</v>
      </c>
      <c r="E14" s="187">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86" t="s">
        <v>2581</v>
      </c>
      <c r="D15" s="187">
        <v>0</v>
      </c>
      <c r="E15" s="187">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86" t="s">
        <v>2583</v>
      </c>
      <c r="D16" s="187">
        <v>232697.31</v>
      </c>
      <c r="E16" s="187">
        <v>316233.84000000003</v>
      </c>
      <c r="F16" s="129">
        <f t="shared" si="0"/>
        <v>135.8992246193134</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86" t="s">
        <v>2585</v>
      </c>
      <c r="D17" s="187">
        <v>0</v>
      </c>
      <c r="E17" s="187">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86" t="s">
        <v>2587</v>
      </c>
      <c r="D18" s="187">
        <v>0</v>
      </c>
      <c r="E18" s="187">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86" t="s">
        <v>2589</v>
      </c>
      <c r="D19" s="187">
        <v>0</v>
      </c>
      <c r="E19" s="187">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86" t="s">
        <v>2591</v>
      </c>
      <c r="D20" s="187">
        <v>0</v>
      </c>
      <c r="E20" s="187">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86" t="s">
        <v>2593</v>
      </c>
      <c r="D21" s="187">
        <v>0</v>
      </c>
      <c r="E21" s="187">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86" t="s">
        <v>2001</v>
      </c>
      <c r="D22" s="194">
        <f>SUM(D23:D27)</f>
        <v>732.81</v>
      </c>
      <c r="E22" s="194">
        <f>SUM(E23:E27)</f>
        <v>557</v>
      </c>
      <c r="F22" s="129">
        <f t="shared" si="0"/>
        <v>76.008788089682184</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86" t="s">
        <v>2596</v>
      </c>
      <c r="D23" s="187">
        <v>0</v>
      </c>
      <c r="E23" s="187">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86" t="s">
        <v>2598</v>
      </c>
      <c r="D24" s="187">
        <v>732.81</v>
      </c>
      <c r="E24" s="187">
        <v>557</v>
      </c>
      <c r="F24" s="129">
        <f t="shared" si="0"/>
        <v>76.008788089682184</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86" t="s">
        <v>2600</v>
      </c>
      <c r="D25" s="187">
        <v>0</v>
      </c>
      <c r="E25" s="187">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86" t="s">
        <v>2602</v>
      </c>
      <c r="D26" s="187">
        <v>0</v>
      </c>
      <c r="E26" s="187">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86" t="s">
        <v>2604</v>
      </c>
      <c r="D27" s="187">
        <v>0</v>
      </c>
      <c r="E27" s="187">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86" t="s">
        <v>2056</v>
      </c>
      <c r="D28" s="194">
        <f>SUM(D29:D34)</f>
        <v>19693.28</v>
      </c>
      <c r="E28" s="194">
        <f>SUM(E29:E34)</f>
        <v>21207.79</v>
      </c>
      <c r="F28" s="129">
        <f t="shared" si="0"/>
        <v>107.69049137573833</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86" t="s">
        <v>2607</v>
      </c>
      <c r="D29" s="187">
        <v>0</v>
      </c>
      <c r="E29" s="187">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86" t="s">
        <v>2609</v>
      </c>
      <c r="D30" s="187">
        <v>19693.28</v>
      </c>
      <c r="E30" s="187">
        <v>21207.79</v>
      </c>
      <c r="F30" s="129">
        <f t="shared" si="0"/>
        <v>107.69049137573833</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86" t="s">
        <v>2611</v>
      </c>
      <c r="D31" s="187">
        <v>0</v>
      </c>
      <c r="E31" s="187">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86" t="s">
        <v>2613</v>
      </c>
      <c r="D32" s="187">
        <v>0</v>
      </c>
      <c r="E32" s="187">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86" t="s">
        <v>2615</v>
      </c>
      <c r="D33" s="187">
        <v>0</v>
      </c>
      <c r="E33" s="187">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86" t="s">
        <v>2617</v>
      </c>
      <c r="D34" s="187">
        <v>0</v>
      </c>
      <c r="E34" s="187">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86" t="s">
        <v>2058</v>
      </c>
      <c r="D35" s="194">
        <f>D36+D39+D43+D50+D54+D60+D61+D66+D74</f>
        <v>11528.75</v>
      </c>
      <c r="E35" s="194">
        <f>E36+E39+E43+E50+E54+E60+E61+E66+E74</f>
        <v>16013.75</v>
      </c>
      <c r="F35" s="129">
        <f t="shared" si="0"/>
        <v>138.90274314214463</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86" t="s">
        <v>2060</v>
      </c>
      <c r="D36" s="194">
        <f>SUM(D37:D38)</f>
        <v>0</v>
      </c>
      <c r="E36" s="194">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86" t="s">
        <v>2621</v>
      </c>
      <c r="D37" s="187">
        <v>0</v>
      </c>
      <c r="E37" s="187">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86" t="s">
        <v>2623</v>
      </c>
      <c r="D38" s="187">
        <v>0</v>
      </c>
      <c r="E38" s="187">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86" t="s">
        <v>2062</v>
      </c>
      <c r="D39" s="194">
        <f>SUM(D40:D42)</f>
        <v>11528.75</v>
      </c>
      <c r="E39" s="194">
        <f>SUM(E40:E42)</f>
        <v>16013.75</v>
      </c>
      <c r="F39" s="129">
        <f t="shared" si="1"/>
        <v>138.90274314214463</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86" t="s">
        <v>2626</v>
      </c>
      <c r="D40" s="187">
        <v>11528.75</v>
      </c>
      <c r="E40" s="187">
        <v>16013.75</v>
      </c>
      <c r="F40" s="129">
        <f t="shared" si="1"/>
        <v>138.90274314214463</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86" t="s">
        <v>2628</v>
      </c>
      <c r="D41" s="187">
        <v>0</v>
      </c>
      <c r="E41" s="187">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86" t="s">
        <v>2630</v>
      </c>
      <c r="D42" s="187">
        <v>0</v>
      </c>
      <c r="E42" s="187">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86" t="s">
        <v>2632</v>
      </c>
      <c r="D43" s="194">
        <f>SUM(D44:D49)</f>
        <v>0</v>
      </c>
      <c r="E43" s="194">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86" t="s">
        <v>2634</v>
      </c>
      <c r="D44" s="187">
        <v>0</v>
      </c>
      <c r="E44" s="187">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86" t="s">
        <v>2636</v>
      </c>
      <c r="D45" s="187">
        <v>0</v>
      </c>
      <c r="E45" s="187">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86" t="s">
        <v>2638</v>
      </c>
      <c r="D46" s="187">
        <v>0</v>
      </c>
      <c r="E46" s="187">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86" t="s">
        <v>2640</v>
      </c>
      <c r="D47" s="187">
        <v>0</v>
      </c>
      <c r="E47" s="187">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86" t="s">
        <v>2642</v>
      </c>
      <c r="D48" s="187">
        <v>0</v>
      </c>
      <c r="E48" s="187">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86" t="s">
        <v>2644</v>
      </c>
      <c r="D49" s="187">
        <v>0</v>
      </c>
      <c r="E49" s="187">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86" t="s">
        <v>2646</v>
      </c>
      <c r="D50" s="194">
        <f>SUM(D51:D53)</f>
        <v>0</v>
      </c>
      <c r="E50" s="194">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86" t="s">
        <v>2648</v>
      </c>
      <c r="D51" s="187">
        <v>0</v>
      </c>
      <c r="E51" s="187">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86" t="s">
        <v>2650</v>
      </c>
      <c r="D52" s="187">
        <v>0</v>
      </c>
      <c r="E52" s="187">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86" t="s">
        <v>2652</v>
      </c>
      <c r="D53" s="187">
        <v>0</v>
      </c>
      <c r="E53" s="187">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86" t="s">
        <v>2654</v>
      </c>
      <c r="D54" s="194">
        <f>SUM(D55:D59)</f>
        <v>0</v>
      </c>
      <c r="E54" s="194">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86" t="s">
        <v>2656</v>
      </c>
      <c r="D55" s="187">
        <v>0</v>
      </c>
      <c r="E55" s="187">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86" t="s">
        <v>2658</v>
      </c>
      <c r="D56" s="187">
        <v>0</v>
      </c>
      <c r="E56" s="187">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86" t="s">
        <v>2660</v>
      </c>
      <c r="D57" s="187">
        <v>0</v>
      </c>
      <c r="E57" s="187">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86" t="s">
        <v>2662</v>
      </c>
      <c r="D58" s="187">
        <v>0</v>
      </c>
      <c r="E58" s="187">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86" t="s">
        <v>2664</v>
      </c>
      <c r="D59" s="187">
        <v>0</v>
      </c>
      <c r="E59" s="187">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86" t="s">
        <v>2666</v>
      </c>
      <c r="D60" s="187">
        <v>0</v>
      </c>
      <c r="E60" s="187">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86" t="s">
        <v>2668</v>
      </c>
      <c r="D61" s="194">
        <f>SUM(D62:D65)</f>
        <v>0</v>
      </c>
      <c r="E61" s="194">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86" t="s">
        <v>2670</v>
      </c>
      <c r="D62" s="187">
        <v>0</v>
      </c>
      <c r="E62" s="187">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86" t="s">
        <v>2672</v>
      </c>
      <c r="D63" s="187">
        <v>0</v>
      </c>
      <c r="E63" s="187">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86" t="s">
        <v>2674</v>
      </c>
      <c r="D64" s="187">
        <v>0</v>
      </c>
      <c r="E64" s="187">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86" t="s">
        <v>2676</v>
      </c>
      <c r="D65" s="187">
        <v>0</v>
      </c>
      <c r="E65" s="187">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86" t="s">
        <v>2678</v>
      </c>
      <c r="D66" s="194">
        <f>SUM(D67:D73)</f>
        <v>0</v>
      </c>
      <c r="E66" s="194">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86" t="s">
        <v>2680</v>
      </c>
      <c r="D67" s="187">
        <v>0</v>
      </c>
      <c r="E67" s="187">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86" t="s">
        <v>2682</v>
      </c>
      <c r="D68" s="187">
        <v>0</v>
      </c>
      <c r="E68" s="187">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86" t="s">
        <v>2684</v>
      </c>
      <c r="D69" s="187">
        <v>0</v>
      </c>
      <c r="E69" s="187">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86" t="s">
        <v>2686</v>
      </c>
      <c r="D70" s="187">
        <v>0</v>
      </c>
      <c r="E70" s="187">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86" t="s">
        <v>2688</v>
      </c>
      <c r="D71" s="187">
        <v>0</v>
      </c>
      <c r="E71" s="187">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86" t="s">
        <v>2690</v>
      </c>
      <c r="D72" s="187">
        <v>0</v>
      </c>
      <c r="E72" s="187">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86" t="s">
        <v>2692</v>
      </c>
      <c r="D73" s="187">
        <v>0</v>
      </c>
      <c r="E73" s="187">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86" t="s">
        <v>2064</v>
      </c>
      <c r="D74" s="187">
        <v>0</v>
      </c>
      <c r="E74" s="187">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86" t="s">
        <v>2066</v>
      </c>
      <c r="D75" s="194">
        <f>SUM(D76:D81)</f>
        <v>6272.73</v>
      </c>
      <c r="E75" s="194">
        <f>SUM(E76:E81)</f>
        <v>50157.72</v>
      </c>
      <c r="F75" s="129">
        <f t="shared" si="2"/>
        <v>799.61547842805294</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86" t="s">
        <v>2068</v>
      </c>
      <c r="D76" s="187">
        <v>6272.73</v>
      </c>
      <c r="E76" s="187">
        <v>50157.72</v>
      </c>
      <c r="F76" s="129">
        <f t="shared" si="2"/>
        <v>799.61547842805294</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86" t="s">
        <v>2070</v>
      </c>
      <c r="D77" s="187">
        <v>0</v>
      </c>
      <c r="E77" s="187">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86" t="s">
        <v>2072</v>
      </c>
      <c r="D78" s="187">
        <v>0</v>
      </c>
      <c r="E78" s="187">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86" t="s">
        <v>2074</v>
      </c>
      <c r="D79" s="187">
        <v>0</v>
      </c>
      <c r="E79" s="187">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86" t="s">
        <v>2076</v>
      </c>
      <c r="D80" s="187">
        <v>0</v>
      </c>
      <c r="E80" s="187">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86" t="s">
        <v>2078</v>
      </c>
      <c r="D81" s="187">
        <v>0</v>
      </c>
      <c r="E81" s="187">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86" t="s">
        <v>2080</v>
      </c>
      <c r="D82" s="194">
        <f>SUM(D83:D88)</f>
        <v>316822.65000000002</v>
      </c>
      <c r="E82" s="194">
        <f>SUM(E83:E88)</f>
        <v>798433.96</v>
      </c>
      <c r="F82" s="129">
        <f t="shared" si="2"/>
        <v>252.01290374914797</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86" t="s">
        <v>2082</v>
      </c>
      <c r="D83" s="187">
        <v>0</v>
      </c>
      <c r="E83" s="187">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86" t="s">
        <v>2084</v>
      </c>
      <c r="D84" s="187">
        <v>0</v>
      </c>
      <c r="E84" s="187">
        <v>30800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86" t="s">
        <v>2086</v>
      </c>
      <c r="D85" s="187">
        <v>5544.66</v>
      </c>
      <c r="E85" s="187">
        <v>0</v>
      </c>
      <c r="F85" s="129">
        <f t="shared" si="2"/>
        <v>0</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86" t="s">
        <v>2088</v>
      </c>
      <c r="D86" s="187">
        <v>29962.71</v>
      </c>
      <c r="E86" s="187">
        <v>20584.189999999999</v>
      </c>
      <c r="F86" s="129">
        <f t="shared" si="2"/>
        <v>68.699359971110752</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86" t="s">
        <v>2707</v>
      </c>
      <c r="D87" s="187">
        <v>0</v>
      </c>
      <c r="E87" s="187">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86" t="s">
        <v>2709</v>
      </c>
      <c r="D88" s="187">
        <v>281315.28000000003</v>
      </c>
      <c r="E88" s="187">
        <v>747049.77</v>
      </c>
      <c r="F88" s="129">
        <f t="shared" si="2"/>
        <v>265.55605866840932</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86" t="s">
        <v>2711</v>
      </c>
      <c r="D89" s="194">
        <f>D90+D94+D99+D104+D105+D106</f>
        <v>0</v>
      </c>
      <c r="E89" s="194">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86" t="s">
        <v>2713</v>
      </c>
      <c r="D90" s="194">
        <f>SUM(D91:D93)</f>
        <v>0</v>
      </c>
      <c r="E90" s="194">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86" t="s">
        <v>2715</v>
      </c>
      <c r="D91" s="187">
        <v>0</v>
      </c>
      <c r="E91" s="187">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86" t="s">
        <v>2716</v>
      </c>
      <c r="D92" s="187">
        <v>0</v>
      </c>
      <c r="E92" s="187">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86" t="s">
        <v>2718</v>
      </c>
      <c r="D93" s="187">
        <v>0</v>
      </c>
      <c r="E93" s="187">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86" t="s">
        <v>2720</v>
      </c>
      <c r="D94" s="194">
        <f>SUM(D95:D98)</f>
        <v>0</v>
      </c>
      <c r="E94" s="194">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86" t="s">
        <v>2722</v>
      </c>
      <c r="D95" s="187">
        <v>0</v>
      </c>
      <c r="E95" s="187">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86" t="s">
        <v>2724</v>
      </c>
      <c r="D96" s="187">
        <v>0</v>
      </c>
      <c r="E96" s="187">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86" t="s">
        <v>2726</v>
      </c>
      <c r="D97" s="187">
        <v>0</v>
      </c>
      <c r="E97" s="187">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86" t="s">
        <v>2728</v>
      </c>
      <c r="D98" s="187">
        <v>0</v>
      </c>
      <c r="E98" s="187">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86" t="s">
        <v>2730</v>
      </c>
      <c r="D99" s="194">
        <f>SUM(D100:D103)</f>
        <v>0</v>
      </c>
      <c r="E99" s="194">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86" t="s">
        <v>2732</v>
      </c>
      <c r="D100" s="187">
        <v>0</v>
      </c>
      <c r="E100" s="187">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86" t="s">
        <v>2734</v>
      </c>
      <c r="D101" s="187">
        <v>0</v>
      </c>
      <c r="E101" s="187">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86" t="s">
        <v>2736</v>
      </c>
      <c r="D102" s="187">
        <v>0</v>
      </c>
      <c r="E102" s="187">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86" t="s">
        <v>2738</v>
      </c>
      <c r="D103" s="187">
        <v>0</v>
      </c>
      <c r="E103" s="187">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86" t="s">
        <v>2740</v>
      </c>
      <c r="D104" s="187">
        <v>0</v>
      </c>
      <c r="E104" s="187">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86" t="s">
        <v>2742</v>
      </c>
      <c r="D105" s="187">
        <v>0</v>
      </c>
      <c r="E105" s="187">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86" t="s">
        <v>2744</v>
      </c>
      <c r="D106" s="187">
        <v>0</v>
      </c>
      <c r="E106" s="187">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86" t="s">
        <v>2746</v>
      </c>
      <c r="D107" s="194">
        <f>SUM(D108:D113)</f>
        <v>128527.84</v>
      </c>
      <c r="E107" s="194">
        <f>SUM(E108:E113)</f>
        <v>406379.85000000003</v>
      </c>
      <c r="F107" s="129">
        <f t="shared" si="3"/>
        <v>316.18040885149867</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86" t="s">
        <v>2748</v>
      </c>
      <c r="D108" s="187">
        <v>111916.11</v>
      </c>
      <c r="E108" s="187">
        <v>104316.71</v>
      </c>
      <c r="F108" s="129">
        <f t="shared" si="3"/>
        <v>93.209735399130651</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86" t="s">
        <v>2750</v>
      </c>
      <c r="D109" s="187">
        <v>0</v>
      </c>
      <c r="E109" s="187">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86" t="s">
        <v>2752</v>
      </c>
      <c r="D110" s="187">
        <v>0</v>
      </c>
      <c r="E110" s="187">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86" t="s">
        <v>2754</v>
      </c>
      <c r="D111" s="187">
        <v>2150</v>
      </c>
      <c r="E111" s="187">
        <v>1000</v>
      </c>
      <c r="F111" s="129">
        <f t="shared" si="3"/>
        <v>46.511627906976742</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86" t="s">
        <v>2756</v>
      </c>
      <c r="D112" s="187">
        <v>0</v>
      </c>
      <c r="E112" s="187">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86" t="s">
        <v>2758</v>
      </c>
      <c r="D113" s="187">
        <v>14461.73</v>
      </c>
      <c r="E113" s="187">
        <v>301063.14</v>
      </c>
      <c r="F113" s="129">
        <f t="shared" si="3"/>
        <v>2081.7920124355801</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86" t="s">
        <v>2760</v>
      </c>
      <c r="D114" s="194">
        <f>D115+D118+D121+D122+SUM(D125:D128)</f>
        <v>28222.93</v>
      </c>
      <c r="E114" s="194">
        <f>E115+E118+E121+E122+SUM(E125:E128)</f>
        <v>56769.58</v>
      </c>
      <c r="F114" s="129">
        <f t="shared" si="3"/>
        <v>201.14701060449784</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86" t="s">
        <v>2762</v>
      </c>
      <c r="D115" s="194">
        <f>SUM(D116:D117)</f>
        <v>15330.15</v>
      </c>
      <c r="E115" s="194">
        <f>SUM(E116:E117)</f>
        <v>14802.6</v>
      </c>
      <c r="F115" s="129">
        <f t="shared" si="3"/>
        <v>96.558742086672339</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86" t="s">
        <v>2764</v>
      </c>
      <c r="D116" s="187">
        <v>0</v>
      </c>
      <c r="E116" s="187">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86" t="s">
        <v>2766</v>
      </c>
      <c r="D117" s="187">
        <v>15330.15</v>
      </c>
      <c r="E117" s="187">
        <v>14802.6</v>
      </c>
      <c r="F117" s="129">
        <f t="shared" si="3"/>
        <v>96.558742086672339</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86" t="s">
        <v>2768</v>
      </c>
      <c r="D118" s="194">
        <f>SUM(D119:D120)</f>
        <v>0</v>
      </c>
      <c r="E118" s="194">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86" t="s">
        <v>2770</v>
      </c>
      <c r="D119" s="187">
        <v>0</v>
      </c>
      <c r="E119" s="187">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86" t="s">
        <v>2772</v>
      </c>
      <c r="D120" s="187">
        <v>0</v>
      </c>
      <c r="E120" s="187">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86" t="s">
        <v>2774</v>
      </c>
      <c r="D121" s="187">
        <v>0</v>
      </c>
      <c r="E121" s="187">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86" t="s">
        <v>2776</v>
      </c>
      <c r="D122" s="194">
        <f>SUM(D123:D124)</f>
        <v>0</v>
      </c>
      <c r="E122" s="194">
        <f>SUM(E123:E124)</f>
        <v>5200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86" t="s">
        <v>2778</v>
      </c>
      <c r="D123" s="187">
        <v>0</v>
      </c>
      <c r="E123" s="187">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86" t="s">
        <v>2780</v>
      </c>
      <c r="D124" s="187">
        <v>0</v>
      </c>
      <c r="E124" s="187">
        <v>5200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86" t="s">
        <v>2782</v>
      </c>
      <c r="D125" s="187">
        <v>0</v>
      </c>
      <c r="E125" s="187">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86" t="s">
        <v>2784</v>
      </c>
      <c r="D126" s="187">
        <v>0</v>
      </c>
      <c r="E126" s="187">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86" t="s">
        <v>2786</v>
      </c>
      <c r="D127" s="187">
        <v>0</v>
      </c>
      <c r="E127" s="187">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86" t="s">
        <v>2788</v>
      </c>
      <c r="D128" s="187">
        <v>12892.78</v>
      </c>
      <c r="E128" s="187">
        <v>36766.980000000003</v>
      </c>
      <c r="F128" s="129">
        <f t="shared" si="3"/>
        <v>285.1749583875627</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86" t="s">
        <v>2790</v>
      </c>
      <c r="D129" s="194">
        <f>D130+D133+SUM(D134:D140)</f>
        <v>151195.93</v>
      </c>
      <c r="E129" s="194">
        <f>E130+E133+SUM(E134:E140)</f>
        <v>229662.75</v>
      </c>
      <c r="F129" s="129">
        <f t="shared" si="3"/>
        <v>151.89744194833816</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86" t="s">
        <v>2792</v>
      </c>
      <c r="D130" s="194">
        <f>SUM(D131:D132)</f>
        <v>0</v>
      </c>
      <c r="E130" s="194">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86" t="s">
        <v>2794</v>
      </c>
      <c r="D131" s="187">
        <v>0</v>
      </c>
      <c r="E131" s="187">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86" t="s">
        <v>2796</v>
      </c>
      <c r="D132" s="187">
        <v>0</v>
      </c>
      <c r="E132" s="187">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86" t="s">
        <v>2798</v>
      </c>
      <c r="D133" s="187">
        <v>87090.9</v>
      </c>
      <c r="E133" s="187">
        <v>161872.76999999999</v>
      </c>
      <c r="F133" s="129">
        <f t="shared" ref="F133:F141" si="4">IF(D133&gt;0,IF(E133/D133&gt;=100,"&gt;&gt;100",E133/D133*100),"-")</f>
        <v>185.86645677102888</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86" t="s">
        <v>2800</v>
      </c>
      <c r="D134" s="187">
        <v>0</v>
      </c>
      <c r="E134" s="187">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86" t="s">
        <v>2802</v>
      </c>
      <c r="D135" s="187">
        <v>7167.05</v>
      </c>
      <c r="E135" s="187">
        <v>30400</v>
      </c>
      <c r="F135" s="129">
        <f t="shared" si="4"/>
        <v>424.16335870406925</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86" t="s">
        <v>2804</v>
      </c>
      <c r="D136" s="187">
        <v>0</v>
      </c>
      <c r="E136" s="187">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86" t="s">
        <v>2806</v>
      </c>
      <c r="D137" s="187">
        <v>0</v>
      </c>
      <c r="E137" s="187">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86" t="s">
        <v>2807</v>
      </c>
      <c r="D138" s="187">
        <v>0</v>
      </c>
      <c r="E138" s="187">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86" t="s">
        <v>2809</v>
      </c>
      <c r="D139" s="187">
        <v>0</v>
      </c>
      <c r="E139" s="187">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86" t="s">
        <v>2811</v>
      </c>
      <c r="D140" s="187">
        <v>56937.98</v>
      </c>
      <c r="E140" s="187">
        <v>37389.980000000003</v>
      </c>
      <c r="F140" s="129">
        <f t="shared" si="4"/>
        <v>65.667907431911004</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896086.94</v>
      </c>
      <c r="E141" s="198">
        <f>E5+E22+E28+E35+E75+E82+E89+E107+E114+E129</f>
        <v>1897526.84</v>
      </c>
      <c r="F141" s="199">
        <f t="shared" si="4"/>
        <v>211.75700206053671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G55" sqref="G55 G55"/>
    </sheetView>
  </sheetViews>
  <sheetFormatPr defaultColWidth="18.710937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1964</v>
      </c>
      <c r="B3" s="189" t="s">
        <v>41</v>
      </c>
      <c r="C3" s="91" t="s">
        <v>42</v>
      </c>
      <c r="D3" s="189"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2">
        <f>D6+D22</f>
        <v>0</v>
      </c>
      <c r="E5" s="210">
        <f>E6+E22</f>
        <v>352.47</v>
      </c>
      <c r="F5" s="75"/>
      <c r="G5" s="75"/>
      <c r="H5" s="75"/>
      <c r="I5" s="75"/>
      <c r="J5" s="75"/>
      <c r="K5" s="75"/>
      <c r="L5" s="75"/>
      <c r="M5" s="75"/>
      <c r="N5" s="75"/>
      <c r="O5" s="75"/>
      <c r="P5" s="75"/>
      <c r="Q5" s="75"/>
      <c r="R5" s="75"/>
      <c r="S5" s="75"/>
      <c r="T5" s="75"/>
      <c r="U5" s="75"/>
      <c r="V5" s="75"/>
    </row>
    <row r="6" spans="1:25" ht="13.5" customHeight="1" x14ac:dyDescent="0.2">
      <c r="A6" s="211" t="s">
        <v>2820</v>
      </c>
      <c r="B6" s="212" t="s">
        <v>2821</v>
      </c>
      <c r="C6" s="162" t="s">
        <v>2820</v>
      </c>
      <c r="D6" s="194">
        <f>D7+D14</f>
        <v>0</v>
      </c>
      <c r="E6" s="213">
        <f>E7+E14</f>
        <v>0</v>
      </c>
      <c r="F6" s="75"/>
      <c r="G6" s="75"/>
      <c r="H6" s="75"/>
      <c r="I6" s="75"/>
      <c r="J6" s="75"/>
      <c r="K6" s="75"/>
      <c r="L6" s="75"/>
      <c r="M6" s="75"/>
      <c r="N6" s="75"/>
      <c r="O6" s="75"/>
      <c r="P6" s="75"/>
      <c r="Q6" s="75"/>
      <c r="R6" s="75"/>
      <c r="S6" s="75"/>
      <c r="T6" s="75"/>
      <c r="U6" s="75"/>
      <c r="V6" s="75"/>
    </row>
    <row r="7" spans="1:25" ht="24" customHeight="1" x14ac:dyDescent="0.2">
      <c r="A7" s="211"/>
      <c r="B7" s="212" t="s">
        <v>2822</v>
      </c>
      <c r="C7" s="162" t="s">
        <v>2823</v>
      </c>
      <c r="D7" s="194">
        <f>SUM(D8:D13)</f>
        <v>0</v>
      </c>
      <c r="E7" s="213">
        <f>SUM(E8:E13)</f>
        <v>0</v>
      </c>
      <c r="F7" s="75"/>
      <c r="G7" s="75"/>
      <c r="H7" s="75"/>
      <c r="I7" s="75"/>
      <c r="J7" s="75"/>
      <c r="K7" s="75"/>
      <c r="L7" s="75"/>
      <c r="M7" s="75"/>
      <c r="N7" s="75"/>
      <c r="O7" s="75"/>
      <c r="P7" s="75"/>
      <c r="Q7" s="75"/>
      <c r="R7" s="75"/>
      <c r="S7" s="75"/>
      <c r="T7" s="75"/>
      <c r="U7" s="75"/>
      <c r="V7" s="75"/>
    </row>
    <row r="8" spans="1:25" ht="13.5" customHeight="1" x14ac:dyDescent="0.2">
      <c r="A8" s="211"/>
      <c r="B8" s="212" t="s">
        <v>2824</v>
      </c>
      <c r="C8" s="162" t="s">
        <v>2825</v>
      </c>
      <c r="D8" s="187">
        <v>0</v>
      </c>
      <c r="E8" s="214">
        <v>0</v>
      </c>
      <c r="F8" s="75"/>
      <c r="G8" s="75"/>
      <c r="H8" s="75"/>
      <c r="I8" s="75"/>
      <c r="J8" s="75"/>
      <c r="K8" s="75"/>
      <c r="L8" s="75"/>
      <c r="M8" s="75"/>
      <c r="N8" s="75"/>
      <c r="O8" s="75"/>
      <c r="P8" s="75"/>
      <c r="Q8" s="75"/>
      <c r="R8" s="75"/>
      <c r="S8" s="75"/>
      <c r="T8" s="75"/>
      <c r="U8" s="75"/>
      <c r="V8" s="75"/>
    </row>
    <row r="9" spans="1:25" ht="13.5" customHeight="1" x14ac:dyDescent="0.2">
      <c r="A9" s="211"/>
      <c r="B9" s="212" t="s">
        <v>2826</v>
      </c>
      <c r="C9" s="162" t="s">
        <v>2827</v>
      </c>
      <c r="D9" s="187">
        <v>0</v>
      </c>
      <c r="E9" s="214">
        <v>0</v>
      </c>
      <c r="F9" s="75"/>
      <c r="G9" s="75"/>
      <c r="H9" s="75"/>
      <c r="I9" s="75"/>
      <c r="J9" s="75"/>
      <c r="K9" s="75"/>
      <c r="L9" s="75"/>
      <c r="M9" s="75"/>
      <c r="N9" s="75"/>
      <c r="O9" s="75"/>
      <c r="P9" s="75"/>
      <c r="Q9" s="75"/>
      <c r="R9" s="75"/>
      <c r="S9" s="75"/>
      <c r="T9" s="75"/>
      <c r="U9" s="75"/>
      <c r="V9" s="75"/>
    </row>
    <row r="10" spans="1:25" ht="13.5" customHeight="1" x14ac:dyDescent="0.2">
      <c r="A10" s="211"/>
      <c r="B10" s="212" t="s">
        <v>2057</v>
      </c>
      <c r="C10" s="162" t="s">
        <v>2828</v>
      </c>
      <c r="D10" s="187">
        <v>0</v>
      </c>
      <c r="E10" s="214">
        <v>0</v>
      </c>
      <c r="F10" s="75"/>
      <c r="G10" s="75"/>
      <c r="H10" s="75"/>
      <c r="I10" s="75"/>
      <c r="J10" s="75"/>
      <c r="K10" s="75"/>
      <c r="L10" s="75"/>
      <c r="M10" s="75"/>
      <c r="N10" s="75"/>
      <c r="O10" s="75"/>
      <c r="P10" s="75"/>
      <c r="Q10" s="75"/>
      <c r="R10" s="75"/>
      <c r="S10" s="75"/>
      <c r="T10" s="75"/>
      <c r="U10" s="75"/>
      <c r="V10" s="75"/>
    </row>
    <row r="11" spans="1:25" ht="13.5" customHeight="1" x14ac:dyDescent="0.2">
      <c r="A11" s="211"/>
      <c r="B11" s="212" t="s">
        <v>393</v>
      </c>
      <c r="C11" s="162" t="s">
        <v>2829</v>
      </c>
      <c r="D11" s="187">
        <v>0</v>
      </c>
      <c r="E11" s="214">
        <v>0</v>
      </c>
      <c r="F11" s="75"/>
      <c r="G11" s="75"/>
      <c r="H11" s="75"/>
      <c r="I11" s="75"/>
      <c r="J11" s="75"/>
      <c r="K11" s="75"/>
      <c r="L11" s="75"/>
      <c r="M11" s="75"/>
      <c r="N11" s="75"/>
      <c r="O11" s="75"/>
      <c r="P11" s="75"/>
      <c r="Q11" s="75"/>
      <c r="R11" s="75"/>
      <c r="S11" s="75"/>
      <c r="T11" s="75"/>
      <c r="U11" s="75"/>
      <c r="V11" s="75"/>
    </row>
    <row r="12" spans="1:25" ht="13.5" customHeight="1" x14ac:dyDescent="0.2">
      <c r="A12" s="211"/>
      <c r="B12" s="212" t="s">
        <v>2830</v>
      </c>
      <c r="C12" s="162" t="s">
        <v>2831</v>
      </c>
      <c r="D12" s="187">
        <v>0</v>
      </c>
      <c r="E12" s="214">
        <v>0</v>
      </c>
      <c r="F12" s="75"/>
      <c r="G12" s="75"/>
      <c r="H12" s="75"/>
      <c r="I12" s="75"/>
      <c r="J12" s="75"/>
      <c r="K12" s="75"/>
      <c r="L12" s="75"/>
      <c r="M12" s="75"/>
      <c r="N12" s="75"/>
      <c r="O12" s="75"/>
      <c r="P12" s="75"/>
      <c r="Q12" s="75"/>
      <c r="R12" s="75"/>
      <c r="S12" s="75"/>
      <c r="T12" s="75"/>
      <c r="U12" s="75"/>
      <c r="V12" s="75"/>
    </row>
    <row r="13" spans="1:25" ht="13.5" customHeight="1" x14ac:dyDescent="0.2">
      <c r="A13" s="211"/>
      <c r="B13" s="212" t="s">
        <v>2832</v>
      </c>
      <c r="C13" s="162" t="s">
        <v>2833</v>
      </c>
      <c r="D13" s="187">
        <v>0</v>
      </c>
      <c r="E13" s="214">
        <v>0</v>
      </c>
      <c r="F13" s="75"/>
      <c r="G13" s="75"/>
      <c r="H13" s="75"/>
      <c r="I13" s="75"/>
      <c r="J13" s="75"/>
      <c r="K13" s="75"/>
      <c r="L13" s="75"/>
      <c r="M13" s="75"/>
      <c r="N13" s="75"/>
      <c r="O13" s="75"/>
      <c r="P13" s="75"/>
      <c r="Q13" s="75"/>
      <c r="R13" s="75"/>
      <c r="S13" s="75"/>
      <c r="T13" s="75"/>
      <c r="U13" s="75"/>
      <c r="V13" s="75"/>
    </row>
    <row r="14" spans="1:25" ht="24" customHeight="1" x14ac:dyDescent="0.2">
      <c r="A14" s="211"/>
      <c r="B14" s="212" t="s">
        <v>2834</v>
      </c>
      <c r="C14" s="162" t="s">
        <v>2835</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11"/>
      <c r="B15" s="212" t="s">
        <v>2836</v>
      </c>
      <c r="C15" s="162" t="s">
        <v>2837</v>
      </c>
      <c r="D15" s="187">
        <v>0</v>
      </c>
      <c r="E15" s="214">
        <v>0</v>
      </c>
      <c r="F15" s="75"/>
      <c r="G15" s="75"/>
      <c r="H15" s="75"/>
      <c r="I15" s="75"/>
      <c r="J15" s="75"/>
      <c r="K15" s="75"/>
      <c r="L15" s="75"/>
      <c r="M15" s="75"/>
      <c r="N15" s="75"/>
      <c r="O15" s="75"/>
      <c r="P15" s="75"/>
      <c r="Q15" s="75"/>
      <c r="R15" s="75"/>
      <c r="S15" s="75"/>
      <c r="T15" s="75"/>
      <c r="U15" s="75"/>
      <c r="V15" s="75"/>
    </row>
    <row r="16" spans="1:25" ht="24" customHeight="1" x14ac:dyDescent="0.2">
      <c r="A16" s="211"/>
      <c r="B16" s="212" t="s">
        <v>2838</v>
      </c>
      <c r="C16" s="162" t="s">
        <v>2839</v>
      </c>
      <c r="D16" s="187">
        <v>0</v>
      </c>
      <c r="E16" s="214">
        <v>0</v>
      </c>
      <c r="F16" s="75"/>
      <c r="G16" s="75"/>
      <c r="H16" s="75"/>
      <c r="I16" s="75"/>
      <c r="J16" s="75"/>
      <c r="K16" s="75"/>
      <c r="L16" s="75"/>
      <c r="M16" s="75"/>
      <c r="N16" s="75"/>
      <c r="O16" s="75"/>
      <c r="P16" s="75"/>
      <c r="Q16" s="75"/>
      <c r="R16" s="75"/>
      <c r="S16" s="75"/>
      <c r="T16" s="75"/>
      <c r="U16" s="75"/>
      <c r="V16" s="75"/>
    </row>
    <row r="17" spans="1:22" ht="13.5" customHeight="1" x14ac:dyDescent="0.2">
      <c r="A17" s="211"/>
      <c r="B17" s="212" t="s">
        <v>2840</v>
      </c>
      <c r="C17" s="162" t="s">
        <v>2841</v>
      </c>
      <c r="D17" s="187">
        <v>0</v>
      </c>
      <c r="E17" s="214">
        <v>0</v>
      </c>
      <c r="F17" s="75"/>
      <c r="G17" s="75"/>
      <c r="H17" s="75"/>
      <c r="I17" s="75"/>
      <c r="J17" s="75"/>
      <c r="K17" s="75"/>
      <c r="L17" s="75"/>
      <c r="M17" s="75"/>
      <c r="N17" s="75"/>
      <c r="O17" s="75"/>
      <c r="P17" s="75"/>
      <c r="Q17" s="75"/>
      <c r="R17" s="75"/>
      <c r="S17" s="75"/>
      <c r="T17" s="75"/>
      <c r="U17" s="75"/>
      <c r="V17" s="75"/>
    </row>
    <row r="18" spans="1:22" ht="13.5" customHeight="1" x14ac:dyDescent="0.2">
      <c r="A18" s="211"/>
      <c r="B18" s="212" t="s">
        <v>2842</v>
      </c>
      <c r="C18" s="162" t="s">
        <v>2843</v>
      </c>
      <c r="D18" s="187">
        <v>0</v>
      </c>
      <c r="E18" s="214">
        <v>0</v>
      </c>
      <c r="F18" s="75"/>
      <c r="G18" s="75"/>
      <c r="H18" s="75"/>
      <c r="I18" s="75"/>
      <c r="J18" s="75"/>
      <c r="K18" s="75"/>
      <c r="L18" s="75"/>
      <c r="M18" s="75"/>
      <c r="N18" s="75"/>
      <c r="O18" s="75"/>
      <c r="P18" s="75"/>
      <c r="Q18" s="75"/>
      <c r="R18" s="75"/>
      <c r="S18" s="75"/>
      <c r="T18" s="75"/>
      <c r="U18" s="75"/>
      <c r="V18" s="75"/>
    </row>
    <row r="19" spans="1:22" ht="13.5" customHeight="1" x14ac:dyDescent="0.2">
      <c r="A19" s="211"/>
      <c r="B19" s="212" t="s">
        <v>2844</v>
      </c>
      <c r="C19" s="162" t="s">
        <v>2845</v>
      </c>
      <c r="D19" s="187">
        <v>0</v>
      </c>
      <c r="E19" s="214">
        <v>0</v>
      </c>
      <c r="F19" s="75"/>
      <c r="G19" s="75"/>
      <c r="H19" s="75"/>
      <c r="I19" s="75"/>
      <c r="J19" s="75"/>
      <c r="K19" s="75"/>
      <c r="L19" s="75"/>
      <c r="M19" s="75"/>
      <c r="N19" s="75"/>
      <c r="O19" s="75"/>
      <c r="P19" s="75"/>
      <c r="Q19" s="75"/>
      <c r="R19" s="75"/>
      <c r="S19" s="75"/>
      <c r="T19" s="75"/>
      <c r="U19" s="75"/>
      <c r="V19" s="75"/>
    </row>
    <row r="20" spans="1:22" ht="13.5" customHeight="1" x14ac:dyDescent="0.2">
      <c r="A20" s="211"/>
      <c r="B20" s="212" t="s">
        <v>2846</v>
      </c>
      <c r="C20" s="162" t="s">
        <v>2847</v>
      </c>
      <c r="D20" s="187">
        <v>0</v>
      </c>
      <c r="E20" s="214">
        <v>0</v>
      </c>
      <c r="F20" s="75"/>
      <c r="G20" s="75"/>
      <c r="H20" s="75"/>
      <c r="I20" s="75"/>
      <c r="J20" s="75"/>
      <c r="K20" s="75"/>
      <c r="L20" s="75"/>
      <c r="M20" s="75"/>
      <c r="N20" s="75"/>
      <c r="O20" s="75"/>
      <c r="P20" s="75"/>
      <c r="Q20" s="75"/>
      <c r="R20" s="75"/>
      <c r="S20" s="75"/>
      <c r="T20" s="75"/>
      <c r="U20" s="75"/>
      <c r="V20" s="75"/>
    </row>
    <row r="21" spans="1:22" ht="13.5" customHeight="1" x14ac:dyDescent="0.2">
      <c r="A21" s="211"/>
      <c r="B21" s="212" t="s">
        <v>2848</v>
      </c>
      <c r="C21" s="162" t="s">
        <v>2849</v>
      </c>
      <c r="D21" s="187">
        <v>0</v>
      </c>
      <c r="E21" s="214">
        <v>0</v>
      </c>
      <c r="F21" s="75"/>
      <c r="G21" s="75"/>
      <c r="H21" s="75"/>
      <c r="I21" s="75"/>
      <c r="J21" s="75"/>
      <c r="K21" s="75"/>
      <c r="L21" s="75"/>
      <c r="M21" s="75"/>
      <c r="N21" s="75"/>
      <c r="O21" s="75"/>
      <c r="P21" s="75"/>
      <c r="Q21" s="75"/>
      <c r="R21" s="75"/>
      <c r="S21" s="75"/>
      <c r="T21" s="75"/>
      <c r="U21" s="75"/>
      <c r="V21" s="75"/>
    </row>
    <row r="22" spans="1:22" ht="13.5" customHeight="1" x14ac:dyDescent="0.2">
      <c r="A22" s="211" t="s">
        <v>2850</v>
      </c>
      <c r="B22" s="212" t="s">
        <v>2851</v>
      </c>
      <c r="C22" s="162" t="s">
        <v>2850</v>
      </c>
      <c r="D22" s="194">
        <f>D23+D30</f>
        <v>0</v>
      </c>
      <c r="E22" s="213">
        <f>E23+E30</f>
        <v>352.47</v>
      </c>
      <c r="F22" s="75"/>
      <c r="G22" s="75"/>
      <c r="H22" s="75"/>
      <c r="I22" s="75"/>
      <c r="J22" s="75"/>
      <c r="K22" s="75"/>
      <c r="L22" s="75"/>
      <c r="M22" s="75"/>
      <c r="N22" s="75"/>
      <c r="O22" s="75"/>
      <c r="P22" s="75"/>
      <c r="Q22" s="75"/>
      <c r="R22" s="75"/>
      <c r="S22" s="75"/>
      <c r="T22" s="75"/>
      <c r="U22" s="75"/>
      <c r="V22" s="75"/>
    </row>
    <row r="23" spans="1:22" ht="13.5" customHeight="1" x14ac:dyDescent="0.2">
      <c r="A23" s="211"/>
      <c r="B23" s="212" t="s">
        <v>2852</v>
      </c>
      <c r="C23" s="162" t="s">
        <v>2853</v>
      </c>
      <c r="D23" s="194">
        <f>SUM(D24:D29)</f>
        <v>0</v>
      </c>
      <c r="E23" s="213">
        <f>SUM(E24:E29)</f>
        <v>0</v>
      </c>
      <c r="F23" s="75"/>
      <c r="G23" s="75"/>
      <c r="H23" s="75"/>
      <c r="I23" s="75"/>
      <c r="J23" s="75"/>
      <c r="K23" s="75"/>
      <c r="L23" s="75"/>
      <c r="M23" s="75"/>
      <c r="N23" s="75"/>
      <c r="O23" s="75"/>
      <c r="P23" s="75"/>
      <c r="Q23" s="75"/>
      <c r="R23" s="75"/>
      <c r="S23" s="75"/>
      <c r="T23" s="75"/>
      <c r="U23" s="75"/>
      <c r="V23" s="75"/>
    </row>
    <row r="24" spans="1:22" ht="13.5" customHeight="1" x14ac:dyDescent="0.2">
      <c r="A24" s="211"/>
      <c r="B24" s="212" t="s">
        <v>2824</v>
      </c>
      <c r="C24" s="162" t="s">
        <v>2854</v>
      </c>
      <c r="D24" s="187">
        <v>0</v>
      </c>
      <c r="E24" s="214">
        <v>0</v>
      </c>
      <c r="F24" s="75"/>
      <c r="G24" s="75"/>
      <c r="H24" s="75"/>
      <c r="I24" s="75"/>
      <c r="J24" s="75"/>
      <c r="K24" s="75"/>
      <c r="L24" s="75"/>
      <c r="M24" s="75"/>
      <c r="N24" s="75"/>
      <c r="O24" s="75"/>
      <c r="P24" s="75"/>
      <c r="Q24" s="75"/>
      <c r="R24" s="75"/>
      <c r="S24" s="75"/>
      <c r="T24" s="75"/>
      <c r="U24" s="75"/>
      <c r="V24" s="75"/>
    </row>
    <row r="25" spans="1:22" ht="13.5" customHeight="1" x14ac:dyDescent="0.2">
      <c r="A25" s="211"/>
      <c r="B25" s="212" t="s">
        <v>2826</v>
      </c>
      <c r="C25" s="162" t="s">
        <v>2855</v>
      </c>
      <c r="D25" s="187">
        <v>0</v>
      </c>
      <c r="E25" s="214">
        <v>0</v>
      </c>
      <c r="F25" s="75"/>
      <c r="G25" s="75"/>
      <c r="H25" s="75"/>
      <c r="I25" s="75"/>
      <c r="J25" s="75"/>
      <c r="K25" s="75"/>
      <c r="L25" s="75"/>
      <c r="M25" s="75"/>
      <c r="N25" s="75"/>
      <c r="O25" s="75"/>
      <c r="P25" s="75"/>
      <c r="Q25" s="75"/>
      <c r="R25" s="75"/>
      <c r="S25" s="75"/>
      <c r="T25" s="75"/>
      <c r="U25" s="75"/>
      <c r="V25" s="75"/>
    </row>
    <row r="26" spans="1:22" ht="13.5" customHeight="1" x14ac:dyDescent="0.2">
      <c r="A26" s="211"/>
      <c r="B26" s="212" t="s">
        <v>2057</v>
      </c>
      <c r="C26" s="162" t="s">
        <v>2856</v>
      </c>
      <c r="D26" s="187">
        <v>0</v>
      </c>
      <c r="E26" s="214">
        <v>0</v>
      </c>
      <c r="F26" s="75"/>
      <c r="G26" s="75"/>
      <c r="H26" s="75"/>
      <c r="I26" s="75"/>
      <c r="J26" s="75"/>
      <c r="K26" s="75"/>
      <c r="L26" s="75"/>
      <c r="M26" s="75"/>
      <c r="N26" s="75"/>
      <c r="O26" s="75"/>
      <c r="P26" s="75"/>
      <c r="Q26" s="75"/>
      <c r="R26" s="75"/>
      <c r="S26" s="75"/>
      <c r="T26" s="75"/>
      <c r="U26" s="75"/>
      <c r="V26" s="75"/>
    </row>
    <row r="27" spans="1:22" ht="13.5" customHeight="1" x14ac:dyDescent="0.2">
      <c r="A27" s="211"/>
      <c r="B27" s="212" t="s">
        <v>393</v>
      </c>
      <c r="C27" s="162" t="s">
        <v>2857</v>
      </c>
      <c r="D27" s="187">
        <v>0</v>
      </c>
      <c r="E27" s="214">
        <v>0</v>
      </c>
      <c r="F27" s="75"/>
      <c r="G27" s="75"/>
      <c r="H27" s="75"/>
      <c r="I27" s="75"/>
      <c r="J27" s="75"/>
      <c r="K27" s="75"/>
      <c r="L27" s="75"/>
      <c r="M27" s="75"/>
      <c r="N27" s="75"/>
      <c r="O27" s="75"/>
      <c r="P27" s="75"/>
      <c r="Q27" s="75"/>
      <c r="R27" s="75"/>
      <c r="S27" s="75"/>
      <c r="T27" s="75"/>
      <c r="U27" s="75"/>
      <c r="V27" s="75"/>
    </row>
    <row r="28" spans="1:22" ht="13.5" customHeight="1" x14ac:dyDescent="0.2">
      <c r="A28" s="211"/>
      <c r="B28" s="212" t="s">
        <v>2830</v>
      </c>
      <c r="C28" s="162" t="s">
        <v>2858</v>
      </c>
      <c r="D28" s="187">
        <v>0</v>
      </c>
      <c r="E28" s="214">
        <v>0</v>
      </c>
      <c r="F28" s="75"/>
      <c r="G28" s="75"/>
      <c r="H28" s="75"/>
      <c r="I28" s="75"/>
      <c r="J28" s="75"/>
      <c r="K28" s="75"/>
      <c r="L28" s="75"/>
      <c r="M28" s="75"/>
      <c r="N28" s="75"/>
      <c r="O28" s="75"/>
      <c r="P28" s="75"/>
      <c r="Q28" s="75"/>
      <c r="R28" s="75"/>
      <c r="S28" s="75"/>
      <c r="T28" s="75"/>
      <c r="U28" s="75"/>
      <c r="V28" s="75"/>
    </row>
    <row r="29" spans="1:22" ht="13.5" customHeight="1" x14ac:dyDescent="0.2">
      <c r="A29" s="211"/>
      <c r="B29" s="212" t="s">
        <v>2832</v>
      </c>
      <c r="C29" s="162" t="s">
        <v>2859</v>
      </c>
      <c r="D29" s="187">
        <v>0</v>
      </c>
      <c r="E29" s="214">
        <v>0</v>
      </c>
      <c r="F29" s="75"/>
      <c r="G29" s="75"/>
      <c r="H29" s="75"/>
      <c r="I29" s="75"/>
      <c r="J29" s="75"/>
      <c r="K29" s="75"/>
      <c r="L29" s="75"/>
      <c r="M29" s="75"/>
      <c r="N29" s="75"/>
      <c r="O29" s="75"/>
      <c r="P29" s="75"/>
      <c r="Q29" s="75"/>
      <c r="R29" s="75"/>
      <c r="S29" s="75"/>
      <c r="T29" s="75"/>
      <c r="U29" s="75"/>
      <c r="V29" s="75"/>
    </row>
    <row r="30" spans="1:22" ht="13.5" customHeight="1" x14ac:dyDescent="0.2">
      <c r="A30" s="211"/>
      <c r="B30" s="212" t="s">
        <v>2860</v>
      </c>
      <c r="C30" s="162" t="s">
        <v>2861</v>
      </c>
      <c r="D30" s="194">
        <f>SUM(D31:D37)</f>
        <v>0</v>
      </c>
      <c r="E30" s="213">
        <f>SUM(E31:E37)</f>
        <v>352.47</v>
      </c>
      <c r="F30" s="75"/>
      <c r="G30" s="75"/>
      <c r="H30" s="75"/>
      <c r="I30" s="75"/>
      <c r="J30" s="75"/>
      <c r="K30" s="75"/>
      <c r="L30" s="75"/>
      <c r="M30" s="75"/>
      <c r="N30" s="75"/>
      <c r="O30" s="75"/>
      <c r="P30" s="75"/>
      <c r="Q30" s="75"/>
      <c r="R30" s="75"/>
      <c r="S30" s="75"/>
      <c r="T30" s="75"/>
      <c r="U30" s="75"/>
      <c r="V30" s="75"/>
    </row>
    <row r="31" spans="1:22" ht="13.5" customHeight="1" x14ac:dyDescent="0.2">
      <c r="A31" s="211"/>
      <c r="B31" s="212" t="s">
        <v>2836</v>
      </c>
      <c r="C31" s="162" t="s">
        <v>2862</v>
      </c>
      <c r="D31" s="187">
        <v>0</v>
      </c>
      <c r="E31" s="214">
        <v>0</v>
      </c>
      <c r="F31" s="75"/>
      <c r="G31" s="75"/>
      <c r="H31" s="75"/>
      <c r="I31" s="75"/>
      <c r="J31" s="75"/>
      <c r="K31" s="75"/>
      <c r="L31" s="75"/>
      <c r="M31" s="75"/>
      <c r="N31" s="75"/>
      <c r="O31" s="75"/>
      <c r="P31" s="75"/>
      <c r="Q31" s="75"/>
      <c r="R31" s="75"/>
      <c r="S31" s="75"/>
      <c r="T31" s="75"/>
      <c r="U31" s="75"/>
      <c r="V31" s="75"/>
    </row>
    <row r="32" spans="1:22" ht="24" customHeight="1" x14ac:dyDescent="0.2">
      <c r="A32" s="211"/>
      <c r="B32" s="212" t="s">
        <v>2838</v>
      </c>
      <c r="C32" s="162" t="s">
        <v>2863</v>
      </c>
      <c r="D32" s="187">
        <v>0</v>
      </c>
      <c r="E32" s="214">
        <v>0</v>
      </c>
      <c r="F32" s="75"/>
      <c r="G32" s="75"/>
      <c r="H32" s="75"/>
      <c r="I32" s="75"/>
      <c r="J32" s="75"/>
      <c r="K32" s="75"/>
      <c r="L32" s="75"/>
      <c r="M32" s="75"/>
      <c r="N32" s="75"/>
      <c r="O32" s="75"/>
      <c r="P32" s="75"/>
      <c r="Q32" s="75"/>
      <c r="R32" s="75"/>
      <c r="S32" s="75"/>
      <c r="T32" s="75"/>
      <c r="U32" s="75"/>
      <c r="V32" s="75"/>
    </row>
    <row r="33" spans="1:22" ht="13.5" customHeight="1" x14ac:dyDescent="0.2">
      <c r="A33" s="211"/>
      <c r="B33" s="212" t="s">
        <v>2840</v>
      </c>
      <c r="C33" s="162" t="s">
        <v>2864</v>
      </c>
      <c r="D33" s="187">
        <v>0</v>
      </c>
      <c r="E33" s="214">
        <v>0</v>
      </c>
      <c r="F33" s="75"/>
      <c r="G33" s="75"/>
      <c r="H33" s="75"/>
      <c r="I33" s="75"/>
      <c r="J33" s="75"/>
      <c r="K33" s="75"/>
      <c r="L33" s="75"/>
      <c r="M33" s="75"/>
      <c r="N33" s="75"/>
      <c r="O33" s="75"/>
      <c r="P33" s="75"/>
      <c r="Q33" s="75"/>
      <c r="R33" s="75"/>
      <c r="S33" s="75"/>
      <c r="T33" s="75"/>
      <c r="U33" s="75"/>
      <c r="V33" s="75"/>
    </row>
    <row r="34" spans="1:22" ht="13.5" customHeight="1" x14ac:dyDescent="0.2">
      <c r="A34" s="211"/>
      <c r="B34" s="212" t="s">
        <v>2842</v>
      </c>
      <c r="C34" s="162" t="s">
        <v>2865</v>
      </c>
      <c r="D34" s="187">
        <v>0</v>
      </c>
      <c r="E34" s="214">
        <v>0</v>
      </c>
      <c r="F34" s="75"/>
      <c r="G34" s="75"/>
      <c r="H34" s="75"/>
      <c r="I34" s="75"/>
      <c r="J34" s="75"/>
      <c r="K34" s="75"/>
      <c r="L34" s="75"/>
      <c r="M34" s="75"/>
      <c r="N34" s="75"/>
      <c r="O34" s="75"/>
      <c r="P34" s="75"/>
      <c r="Q34" s="75"/>
      <c r="R34" s="75"/>
      <c r="S34" s="75"/>
      <c r="T34" s="75"/>
      <c r="U34" s="75"/>
      <c r="V34" s="75"/>
    </row>
    <row r="35" spans="1:22" ht="13.5" customHeight="1" x14ac:dyDescent="0.2">
      <c r="A35" s="211"/>
      <c r="B35" s="212" t="s">
        <v>2844</v>
      </c>
      <c r="C35" s="162" t="s">
        <v>2866</v>
      </c>
      <c r="D35" s="187">
        <v>0</v>
      </c>
      <c r="E35" s="214">
        <v>0</v>
      </c>
      <c r="F35" s="75"/>
      <c r="G35" s="75"/>
      <c r="H35" s="75"/>
      <c r="I35" s="75"/>
      <c r="J35" s="75"/>
      <c r="K35" s="75"/>
      <c r="L35" s="75"/>
      <c r="M35" s="75"/>
      <c r="N35" s="75"/>
      <c r="O35" s="75"/>
      <c r="P35" s="75"/>
      <c r="Q35" s="75"/>
      <c r="R35" s="75"/>
      <c r="S35" s="75"/>
      <c r="T35" s="75"/>
      <c r="U35" s="75"/>
      <c r="V35" s="75"/>
    </row>
    <row r="36" spans="1:22" ht="13.5" customHeight="1" x14ac:dyDescent="0.2">
      <c r="A36" s="211"/>
      <c r="B36" s="212" t="s">
        <v>2846</v>
      </c>
      <c r="C36" s="162" t="s">
        <v>2867</v>
      </c>
      <c r="D36" s="187">
        <v>0</v>
      </c>
      <c r="E36" s="214">
        <v>352.47</v>
      </c>
      <c r="F36" s="75"/>
      <c r="G36" s="75"/>
      <c r="H36" s="75"/>
      <c r="I36" s="75"/>
      <c r="J36" s="75"/>
      <c r="K36" s="75"/>
      <c r="L36" s="75"/>
      <c r="M36" s="75"/>
      <c r="N36" s="75"/>
      <c r="O36" s="75"/>
      <c r="P36" s="75"/>
      <c r="Q36" s="75"/>
      <c r="R36" s="75"/>
      <c r="S36" s="75"/>
      <c r="T36" s="75"/>
      <c r="U36" s="75"/>
      <c r="V36" s="75"/>
    </row>
    <row r="37" spans="1:22" ht="13.5" customHeight="1" x14ac:dyDescent="0.2">
      <c r="A37" s="211"/>
      <c r="B37" s="212" t="s">
        <v>2848</v>
      </c>
      <c r="C37" s="162" t="s">
        <v>2868</v>
      </c>
      <c r="D37" s="187">
        <v>0</v>
      </c>
      <c r="E37" s="214">
        <v>0</v>
      </c>
      <c r="F37" s="75"/>
      <c r="G37" s="75"/>
      <c r="H37" s="75"/>
      <c r="I37" s="75"/>
      <c r="J37" s="75"/>
      <c r="K37" s="75"/>
      <c r="L37" s="75"/>
      <c r="M37" s="75"/>
      <c r="N37" s="75"/>
      <c r="O37" s="75"/>
      <c r="P37" s="75"/>
      <c r="Q37" s="75"/>
      <c r="R37" s="75"/>
      <c r="S37" s="75"/>
      <c r="T37" s="75"/>
      <c r="U37" s="75"/>
      <c r="V37" s="75"/>
    </row>
    <row r="38" spans="1:22" ht="13.5" customHeight="1" x14ac:dyDescent="0.2">
      <c r="A38" s="211" t="s">
        <v>2869</v>
      </c>
      <c r="B38" s="212" t="s">
        <v>2870</v>
      </c>
      <c r="C38" s="162" t="s">
        <v>2869</v>
      </c>
      <c r="D38" s="194">
        <f>D39+D44</f>
        <v>0</v>
      </c>
      <c r="E38" s="213">
        <f>E39+E44</f>
        <v>1892.82</v>
      </c>
      <c r="F38" s="75"/>
      <c r="G38" s="75"/>
      <c r="H38" s="75"/>
      <c r="I38" s="75"/>
      <c r="J38" s="75"/>
      <c r="K38" s="75"/>
      <c r="L38" s="75"/>
      <c r="M38" s="75"/>
      <c r="N38" s="75"/>
      <c r="O38" s="75"/>
      <c r="P38" s="75"/>
      <c r="Q38" s="75"/>
      <c r="R38" s="75"/>
      <c r="S38" s="75"/>
      <c r="T38" s="75"/>
      <c r="U38" s="75"/>
      <c r="V38" s="75"/>
    </row>
    <row r="39" spans="1:22" ht="13.5" customHeight="1" x14ac:dyDescent="0.2">
      <c r="A39" s="211" t="s">
        <v>2871</v>
      </c>
      <c r="B39" s="212" t="s">
        <v>2872</v>
      </c>
      <c r="C39" s="162" t="s">
        <v>2871</v>
      </c>
      <c r="D39" s="194">
        <f>SUM(D40:D43)</f>
        <v>0</v>
      </c>
      <c r="E39" s="213">
        <f>SUM(E40:E43)</f>
        <v>0</v>
      </c>
      <c r="F39" s="75"/>
      <c r="G39" s="75"/>
      <c r="H39" s="75"/>
      <c r="I39" s="75"/>
      <c r="J39" s="75"/>
      <c r="K39" s="75"/>
      <c r="L39" s="75"/>
      <c r="M39" s="75"/>
      <c r="N39" s="75"/>
      <c r="O39" s="75"/>
      <c r="P39" s="75"/>
      <c r="Q39" s="75"/>
      <c r="R39" s="75"/>
      <c r="S39" s="75"/>
      <c r="T39" s="75"/>
      <c r="U39" s="75"/>
      <c r="V39" s="75"/>
    </row>
    <row r="40" spans="1:22" ht="13.5" customHeight="1" x14ac:dyDescent="0.2">
      <c r="A40" s="211"/>
      <c r="B40" s="212" t="s">
        <v>2873</v>
      </c>
      <c r="C40" s="162" t="s">
        <v>2874</v>
      </c>
      <c r="D40" s="187">
        <v>0</v>
      </c>
      <c r="E40" s="214">
        <v>0</v>
      </c>
      <c r="F40" s="75"/>
      <c r="G40" s="75"/>
      <c r="H40" s="75"/>
      <c r="I40" s="75"/>
      <c r="J40" s="75"/>
      <c r="K40" s="75"/>
      <c r="L40" s="75"/>
      <c r="M40" s="75"/>
      <c r="N40" s="75"/>
      <c r="O40" s="75"/>
      <c r="P40" s="75"/>
      <c r="Q40" s="75"/>
      <c r="R40" s="75"/>
      <c r="S40" s="75"/>
      <c r="T40" s="75"/>
      <c r="U40" s="75"/>
      <c r="V40" s="75"/>
    </row>
    <row r="41" spans="1:22" ht="13.5" customHeight="1" x14ac:dyDescent="0.2">
      <c r="A41" s="211"/>
      <c r="B41" s="212" t="s">
        <v>2316</v>
      </c>
      <c r="C41" s="162" t="s">
        <v>2875</v>
      </c>
      <c r="D41" s="187">
        <v>0</v>
      </c>
      <c r="E41" s="214">
        <v>0</v>
      </c>
      <c r="F41" s="75"/>
      <c r="G41" s="75"/>
      <c r="H41" s="75"/>
      <c r="I41" s="75"/>
      <c r="J41" s="75"/>
      <c r="K41" s="75"/>
      <c r="L41" s="75"/>
      <c r="M41" s="75"/>
      <c r="N41" s="75"/>
      <c r="O41" s="75"/>
      <c r="P41" s="75"/>
      <c r="Q41" s="75"/>
      <c r="R41" s="75"/>
      <c r="S41" s="75"/>
      <c r="T41" s="75"/>
      <c r="U41" s="75"/>
      <c r="V41" s="75"/>
    </row>
    <row r="42" spans="1:22" ht="13.5" customHeight="1" x14ac:dyDescent="0.2">
      <c r="A42" s="211"/>
      <c r="B42" s="212" t="s">
        <v>2876</v>
      </c>
      <c r="C42" s="162" t="s">
        <v>2877</v>
      </c>
      <c r="D42" s="187">
        <v>0</v>
      </c>
      <c r="E42" s="214">
        <v>0</v>
      </c>
      <c r="F42" s="75"/>
      <c r="G42" s="75"/>
      <c r="H42" s="75"/>
      <c r="I42" s="75"/>
      <c r="J42" s="75"/>
      <c r="K42" s="75"/>
      <c r="L42" s="75"/>
      <c r="M42" s="75"/>
      <c r="N42" s="75"/>
      <c r="O42" s="75"/>
      <c r="P42" s="75"/>
      <c r="Q42" s="75"/>
      <c r="R42" s="75"/>
      <c r="S42" s="75"/>
      <c r="T42" s="75"/>
      <c r="U42" s="75"/>
      <c r="V42" s="75"/>
    </row>
    <row r="43" spans="1:22" ht="13.5" customHeight="1" x14ac:dyDescent="0.2">
      <c r="A43" s="211"/>
      <c r="B43" s="212" t="s">
        <v>2878</v>
      </c>
      <c r="C43" s="162" t="s">
        <v>2879</v>
      </c>
      <c r="D43" s="187">
        <v>0</v>
      </c>
      <c r="E43" s="214">
        <v>0</v>
      </c>
      <c r="F43" s="75"/>
      <c r="G43" s="75"/>
      <c r="H43" s="75"/>
      <c r="I43" s="75"/>
      <c r="J43" s="75"/>
      <c r="K43" s="75"/>
      <c r="L43" s="75"/>
      <c r="M43" s="75"/>
      <c r="N43" s="75"/>
      <c r="O43" s="75"/>
      <c r="P43" s="75"/>
      <c r="Q43" s="75"/>
      <c r="R43" s="75"/>
      <c r="S43" s="75"/>
      <c r="T43" s="75"/>
      <c r="U43" s="75"/>
      <c r="V43" s="75"/>
    </row>
    <row r="44" spans="1:22" ht="13.5" customHeight="1" x14ac:dyDescent="0.2">
      <c r="A44" s="211" t="s">
        <v>2880</v>
      </c>
      <c r="B44" s="212" t="s">
        <v>2881</v>
      </c>
      <c r="C44" s="162" t="s">
        <v>2880</v>
      </c>
      <c r="D44" s="194">
        <f>SUM(D45:D48)</f>
        <v>0</v>
      </c>
      <c r="E44" s="213">
        <f>SUM(E45:E48)</f>
        <v>1892.82</v>
      </c>
      <c r="F44" s="75"/>
      <c r="G44" s="75"/>
      <c r="H44" s="75"/>
      <c r="I44" s="75"/>
      <c r="J44" s="75"/>
      <c r="K44" s="75"/>
      <c r="L44" s="75"/>
      <c r="M44" s="75"/>
      <c r="N44" s="75"/>
      <c r="O44" s="75"/>
      <c r="P44" s="75"/>
      <c r="Q44" s="75"/>
      <c r="R44" s="75"/>
      <c r="S44" s="75"/>
      <c r="T44" s="75"/>
      <c r="U44" s="75"/>
      <c r="V44" s="75"/>
    </row>
    <row r="45" spans="1:22" ht="13.5" customHeight="1" x14ac:dyDescent="0.2">
      <c r="A45" s="211"/>
      <c r="B45" s="212" t="s">
        <v>2873</v>
      </c>
      <c r="C45" s="162" t="s">
        <v>2882</v>
      </c>
      <c r="D45" s="187">
        <v>0</v>
      </c>
      <c r="E45" s="214">
        <v>1892.82</v>
      </c>
      <c r="F45" s="75"/>
      <c r="G45" s="75"/>
      <c r="H45" s="75"/>
      <c r="I45" s="75"/>
      <c r="J45" s="75"/>
      <c r="K45" s="75"/>
      <c r="L45" s="75"/>
      <c r="M45" s="75"/>
      <c r="N45" s="75"/>
      <c r="O45" s="75"/>
      <c r="P45" s="75"/>
      <c r="Q45" s="75"/>
      <c r="R45" s="75"/>
      <c r="S45" s="75"/>
      <c r="T45" s="75"/>
      <c r="U45" s="75"/>
      <c r="V45" s="75"/>
    </row>
    <row r="46" spans="1:22" ht="13.5" customHeight="1" x14ac:dyDescent="0.2">
      <c r="A46" s="211"/>
      <c r="B46" s="212" t="s">
        <v>2316</v>
      </c>
      <c r="C46" s="162" t="s">
        <v>2883</v>
      </c>
      <c r="D46" s="187">
        <v>0</v>
      </c>
      <c r="E46" s="214">
        <v>0</v>
      </c>
      <c r="F46" s="75"/>
      <c r="G46" s="75"/>
      <c r="H46" s="75"/>
      <c r="I46" s="75"/>
      <c r="J46" s="75"/>
      <c r="K46" s="75"/>
      <c r="L46" s="75"/>
      <c r="M46" s="75"/>
      <c r="N46" s="75"/>
      <c r="O46" s="75"/>
      <c r="P46" s="75"/>
      <c r="Q46" s="75"/>
      <c r="R46" s="75"/>
      <c r="S46" s="75"/>
      <c r="T46" s="75"/>
      <c r="U46" s="75"/>
      <c r="V46" s="75"/>
    </row>
    <row r="47" spans="1:22" ht="13.5" customHeight="1" x14ac:dyDescent="0.2">
      <c r="A47" s="211"/>
      <c r="B47" s="212" t="s">
        <v>2876</v>
      </c>
      <c r="C47" s="162" t="s">
        <v>2884</v>
      </c>
      <c r="D47" s="187">
        <v>0</v>
      </c>
      <c r="E47" s="214">
        <v>0</v>
      </c>
      <c r="F47" s="75"/>
      <c r="G47" s="75"/>
      <c r="H47" s="75"/>
      <c r="I47" s="75"/>
      <c r="J47" s="75"/>
      <c r="K47" s="75"/>
      <c r="L47" s="75"/>
      <c r="M47" s="75"/>
      <c r="N47" s="75"/>
      <c r="O47" s="75"/>
      <c r="P47" s="75"/>
      <c r="Q47" s="75"/>
      <c r="R47" s="75"/>
      <c r="S47" s="75"/>
      <c r="T47" s="75"/>
      <c r="U47" s="75"/>
      <c r="V47" s="75"/>
    </row>
    <row r="48" spans="1:22" ht="13.5" customHeight="1" x14ac:dyDescent="0.2">
      <c r="A48" s="195"/>
      <c r="B48" s="215" t="s">
        <v>2878</v>
      </c>
      <c r="C48" s="176" t="s">
        <v>2885</v>
      </c>
      <c r="D48" s="216">
        <v>0</v>
      </c>
      <c r="E48" s="217">
        <v>0</v>
      </c>
      <c r="F48" s="75"/>
      <c r="G48" s="75"/>
      <c r="H48" s="75"/>
      <c r="I48" s="75"/>
      <c r="J48" s="75"/>
      <c r="K48" s="75"/>
      <c r="L48" s="75"/>
      <c r="M48" s="75"/>
      <c r="N48" s="75"/>
      <c r="O48" s="75"/>
      <c r="P48" s="75"/>
      <c r="Q48" s="75"/>
      <c r="R48" s="75"/>
      <c r="S48" s="75"/>
      <c r="T48" s="75"/>
      <c r="U48" s="75"/>
      <c r="V48" s="75"/>
    </row>
    <row r="49" spans="1:22" ht="12" customHeight="1" x14ac:dyDescent="0.2">
      <c r="A49" s="202"/>
      <c r="B49" s="203"/>
      <c r="C49" s="204"/>
      <c r="D49" s="75"/>
      <c r="E49" s="75"/>
      <c r="F49" s="75"/>
      <c r="G49" s="75"/>
      <c r="H49" s="75"/>
      <c r="I49" s="75"/>
      <c r="J49" s="75"/>
      <c r="K49" s="75"/>
      <c r="L49" s="75"/>
      <c r="M49" s="75"/>
      <c r="N49" s="75"/>
      <c r="O49" s="75"/>
      <c r="P49" s="75"/>
      <c r="Q49" s="75"/>
      <c r="R49" s="75"/>
      <c r="S49" s="75"/>
      <c r="T49" s="75"/>
      <c r="U49" s="75"/>
      <c r="V49" s="75"/>
    </row>
    <row r="50" spans="1:22" ht="12" customHeight="1" x14ac:dyDescent="0.2">
      <c r="A50" s="202"/>
      <c r="B50" s="203"/>
      <c r="C50" s="20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02"/>
      <c r="B55" s="203"/>
      <c r="C55" s="204"/>
      <c r="D55" s="75"/>
      <c r="E55" s="75"/>
      <c r="F55" s="75"/>
      <c r="G55" s="75"/>
      <c r="H55" s="75"/>
      <c r="I55" s="75"/>
      <c r="J55" s="75"/>
      <c r="K55" s="75"/>
      <c r="L55" s="75"/>
      <c r="M55" s="75"/>
      <c r="N55" s="75"/>
      <c r="O55" s="75"/>
      <c r="P55" s="75"/>
      <c r="Q55" s="75"/>
      <c r="R55" s="75"/>
      <c r="S55" s="75"/>
      <c r="T55" s="75"/>
      <c r="U55" s="75"/>
      <c r="V55" s="75"/>
    </row>
    <row r="56" spans="1:22" ht="12" customHeight="1" x14ac:dyDescent="0.2">
      <c r="A56" s="202"/>
      <c r="B56" s="203"/>
      <c r="C56" s="204"/>
      <c r="D56" s="75"/>
      <c r="E56" s="75"/>
      <c r="F56" s="75"/>
      <c r="G56" s="75"/>
      <c r="H56" s="75"/>
      <c r="I56" s="75"/>
      <c r="J56" s="75"/>
      <c r="K56" s="75"/>
      <c r="L56" s="75"/>
      <c r="M56" s="75"/>
      <c r="N56" s="75"/>
      <c r="O56" s="75"/>
      <c r="P56" s="75"/>
      <c r="Q56" s="75"/>
      <c r="R56" s="75"/>
      <c r="S56" s="75"/>
      <c r="T56" s="75"/>
      <c r="U56" s="75"/>
      <c r="V56" s="75"/>
    </row>
    <row r="57" spans="1:22" ht="12" customHeight="1" x14ac:dyDescent="0.2">
      <c r="A57" s="202"/>
      <c r="B57" s="203"/>
      <c r="C57" s="204"/>
      <c r="D57" s="75"/>
      <c r="E57" s="75"/>
      <c r="F57" s="75"/>
      <c r="G57" s="75"/>
      <c r="H57" s="75"/>
      <c r="I57" s="75"/>
      <c r="J57" s="75"/>
      <c r="K57" s="75"/>
      <c r="L57" s="75"/>
      <c r="M57" s="75"/>
      <c r="N57" s="75"/>
      <c r="O57" s="75"/>
      <c r="P57" s="75"/>
      <c r="Q57" s="75"/>
      <c r="R57" s="75"/>
      <c r="S57" s="75"/>
      <c r="T57" s="75"/>
      <c r="U57" s="75"/>
      <c r="V57" s="75"/>
    </row>
    <row r="58" spans="1:22" ht="12" customHeight="1" x14ac:dyDescent="0.2">
      <c r="A58" s="202"/>
      <c r="B58" s="203"/>
      <c r="C58" s="204"/>
      <c r="D58" s="75"/>
      <c r="E58" s="75"/>
      <c r="F58" s="75"/>
      <c r="G58" s="75"/>
      <c r="H58" s="75"/>
      <c r="I58" s="75"/>
      <c r="J58" s="75"/>
      <c r="K58" s="75"/>
      <c r="L58" s="75"/>
      <c r="M58" s="75"/>
      <c r="N58" s="75"/>
      <c r="O58" s="75"/>
      <c r="P58" s="75"/>
      <c r="Q58" s="75"/>
      <c r="R58" s="75"/>
      <c r="S58" s="75"/>
      <c r="T58" s="75"/>
      <c r="U58" s="75"/>
      <c r="V58" s="75"/>
    </row>
    <row r="59" spans="1:22" ht="12" customHeight="1" x14ac:dyDescent="0.2">
      <c r="A59" s="202"/>
      <c r="B59" s="203"/>
      <c r="C59" s="204"/>
      <c r="D59" s="75"/>
      <c r="E59" s="75"/>
      <c r="F59" s="75"/>
      <c r="G59" s="75"/>
      <c r="H59" s="75"/>
      <c r="I59" s="75"/>
      <c r="J59" s="75"/>
      <c r="K59" s="75"/>
      <c r="L59" s="75"/>
      <c r="M59" s="75"/>
      <c r="N59" s="75"/>
      <c r="O59" s="75"/>
      <c r="P59" s="75"/>
      <c r="Q59" s="75"/>
      <c r="R59" s="75"/>
      <c r="S59" s="75"/>
      <c r="T59" s="75"/>
      <c r="U59" s="75"/>
      <c r="V59" s="75"/>
    </row>
    <row r="60" spans="1:22" ht="12" customHeight="1" x14ac:dyDescent="0.2">
      <c r="A60" s="202"/>
      <c r="B60" s="203"/>
      <c r="C60" s="204"/>
      <c r="D60" s="75"/>
      <c r="E60" s="75"/>
      <c r="F60" s="75"/>
      <c r="G60" s="75"/>
      <c r="H60" s="75"/>
      <c r="I60" s="75"/>
      <c r="J60" s="75"/>
      <c r="K60" s="75"/>
      <c r="L60" s="75"/>
      <c r="M60" s="75"/>
      <c r="N60" s="75"/>
      <c r="O60" s="75"/>
      <c r="P60" s="75"/>
      <c r="Q60" s="75"/>
      <c r="R60" s="75"/>
      <c r="S60" s="75"/>
      <c r="T60" s="75"/>
      <c r="U60" s="75"/>
      <c r="V60" s="75"/>
    </row>
    <row r="61" spans="1:22" ht="12" customHeight="1" x14ac:dyDescent="0.2">
      <c r="A61" s="202"/>
      <c r="B61" s="203"/>
      <c r="C61" s="204"/>
      <c r="D61" s="75"/>
      <c r="E61" s="75"/>
      <c r="F61" s="75"/>
      <c r="G61" s="75"/>
      <c r="H61" s="75"/>
      <c r="I61" s="75"/>
      <c r="J61" s="75"/>
      <c r="K61" s="75"/>
      <c r="L61" s="75"/>
      <c r="M61" s="75"/>
      <c r="N61" s="75"/>
      <c r="O61" s="75"/>
      <c r="P61" s="75"/>
      <c r="Q61" s="75"/>
      <c r="R61" s="75"/>
      <c r="S61" s="75"/>
      <c r="T61" s="75"/>
      <c r="U61" s="75"/>
      <c r="V61" s="75"/>
    </row>
    <row r="62" spans="1:22" ht="12" customHeight="1" x14ac:dyDescent="0.2">
      <c r="A62" s="202"/>
      <c r="B62" s="203"/>
      <c r="C62" s="204"/>
      <c r="D62" s="75"/>
      <c r="E62" s="75"/>
      <c r="F62" s="75"/>
      <c r="G62" s="75"/>
      <c r="H62" s="75"/>
      <c r="I62" s="75"/>
      <c r="J62" s="75"/>
      <c r="K62" s="75"/>
      <c r="L62" s="75"/>
      <c r="M62" s="75"/>
      <c r="N62" s="75"/>
      <c r="O62" s="75"/>
      <c r="P62" s="75"/>
      <c r="Q62" s="75"/>
      <c r="R62" s="75"/>
      <c r="S62" s="75"/>
      <c r="T62" s="75"/>
      <c r="U62" s="75"/>
      <c r="V62" s="75"/>
    </row>
    <row r="63" spans="1:22" ht="12" customHeight="1" x14ac:dyDescent="0.2">
      <c r="A63" s="202"/>
      <c r="B63" s="203"/>
      <c r="C63" s="204"/>
      <c r="D63" s="75"/>
      <c r="E63" s="75"/>
      <c r="F63" s="75"/>
      <c r="G63" s="75"/>
      <c r="H63" s="75"/>
      <c r="I63" s="75"/>
      <c r="J63" s="75"/>
      <c r="K63" s="75"/>
      <c r="L63" s="75"/>
      <c r="M63" s="75"/>
      <c r="N63" s="75"/>
      <c r="O63" s="75"/>
      <c r="P63" s="75"/>
      <c r="Q63" s="75"/>
      <c r="R63" s="75"/>
      <c r="S63" s="75"/>
      <c r="T63" s="75"/>
      <c r="U63" s="75"/>
      <c r="V63" s="75"/>
    </row>
    <row r="64" spans="1:22" ht="12" customHeight="1" x14ac:dyDescent="0.2">
      <c r="A64" s="202"/>
      <c r="B64" s="203"/>
      <c r="C64" s="204"/>
      <c r="D64" s="75"/>
      <c r="E64" s="75"/>
      <c r="F64" s="75"/>
      <c r="G64" s="75"/>
      <c r="H64" s="75"/>
      <c r="I64" s="75"/>
      <c r="J64" s="75"/>
      <c r="K64" s="75"/>
      <c r="L64" s="75"/>
      <c r="M64" s="75"/>
      <c r="N64" s="75"/>
      <c r="O64" s="75"/>
      <c r="P64" s="75"/>
      <c r="Q64" s="75"/>
      <c r="R64" s="75"/>
      <c r="S64" s="75"/>
      <c r="T64" s="75"/>
      <c r="U64" s="75"/>
      <c r="V64" s="75"/>
    </row>
    <row r="65" spans="1:22" ht="12" customHeight="1" x14ac:dyDescent="0.2">
      <c r="A65" s="202"/>
      <c r="B65" s="203"/>
      <c r="C65" s="204"/>
      <c r="D65" s="75"/>
      <c r="E65" s="75"/>
      <c r="F65" s="75"/>
      <c r="G65" s="75"/>
      <c r="H65" s="75"/>
      <c r="I65" s="75"/>
      <c r="J65" s="75"/>
      <c r="K65" s="75"/>
      <c r="L65" s="75"/>
      <c r="M65" s="75"/>
      <c r="N65" s="75"/>
      <c r="O65" s="75"/>
      <c r="P65" s="75"/>
      <c r="Q65" s="75"/>
      <c r="R65" s="75"/>
      <c r="S65" s="75"/>
      <c r="T65" s="75"/>
      <c r="U65" s="75"/>
      <c r="V65" s="75"/>
    </row>
    <row r="66" spans="1:22" ht="12" customHeight="1" x14ac:dyDescent="0.2">
      <c r="A66" s="202"/>
      <c r="B66" s="203"/>
      <c r="C66" s="204"/>
      <c r="D66" s="75"/>
      <c r="E66" s="75"/>
      <c r="F66" s="75"/>
      <c r="G66" s="75"/>
      <c r="H66" s="75"/>
      <c r="I66" s="75"/>
      <c r="J66" s="75"/>
      <c r="K66" s="75"/>
      <c r="L66" s="75"/>
      <c r="M66" s="75"/>
      <c r="N66" s="75"/>
      <c r="O66" s="75"/>
      <c r="P66" s="75"/>
      <c r="Q66" s="75"/>
      <c r="R66" s="75"/>
      <c r="S66" s="75"/>
      <c r="T66" s="75"/>
      <c r="U66" s="75"/>
      <c r="V66" s="75"/>
    </row>
    <row r="67" spans="1:22" ht="12" customHeight="1" x14ac:dyDescent="0.2">
      <c r="A67" s="202"/>
      <c r="B67" s="203"/>
      <c r="C67" s="204"/>
      <c r="D67" s="75"/>
      <c r="E67" s="75"/>
      <c r="F67" s="75"/>
      <c r="G67" s="75"/>
      <c r="H67" s="75"/>
      <c r="I67" s="75"/>
      <c r="J67" s="75"/>
      <c r="K67" s="75"/>
      <c r="L67" s="75"/>
      <c r="M67" s="75"/>
      <c r="N67" s="75"/>
      <c r="O67" s="75"/>
      <c r="P67" s="75"/>
      <c r="Q67" s="75"/>
      <c r="R67" s="75"/>
      <c r="S67" s="75"/>
      <c r="T67" s="75"/>
      <c r="U67" s="75"/>
      <c r="V67" s="75"/>
    </row>
    <row r="68" spans="1:22" ht="12" customHeight="1" x14ac:dyDescent="0.2">
      <c r="A68" s="202"/>
      <c r="B68" s="203"/>
      <c r="C68" s="204"/>
      <c r="D68" s="75"/>
      <c r="E68" s="75"/>
      <c r="F68" s="75"/>
      <c r="G68" s="75"/>
      <c r="H68" s="75"/>
      <c r="I68" s="75"/>
      <c r="J68" s="75"/>
      <c r="K68" s="75"/>
      <c r="L68" s="75"/>
      <c r="M68" s="75"/>
      <c r="N68" s="75"/>
      <c r="O68" s="75"/>
      <c r="P68" s="75"/>
      <c r="Q68" s="75"/>
      <c r="R68" s="75"/>
      <c r="S68" s="75"/>
      <c r="T68" s="75"/>
      <c r="U68" s="75"/>
      <c r="V68" s="75"/>
    </row>
    <row r="69" spans="1:22" ht="12" customHeight="1" x14ac:dyDescent="0.2">
      <c r="A69" s="202"/>
      <c r="B69" s="203"/>
      <c r="C69" s="204"/>
      <c r="D69" s="75"/>
      <c r="E69" s="75"/>
      <c r="F69" s="75"/>
      <c r="G69" s="75"/>
      <c r="H69" s="75"/>
      <c r="I69" s="75"/>
      <c r="J69" s="75"/>
      <c r="K69" s="75"/>
      <c r="L69" s="75"/>
      <c r="M69" s="75"/>
      <c r="N69" s="75"/>
      <c r="O69" s="75"/>
      <c r="P69" s="75"/>
      <c r="Q69" s="75"/>
      <c r="R69" s="75"/>
      <c r="S69" s="75"/>
      <c r="T69" s="75"/>
      <c r="U69" s="75"/>
      <c r="V69" s="75"/>
    </row>
    <row r="70" spans="1:22" ht="12" customHeight="1" x14ac:dyDescent="0.2">
      <c r="A70" s="202"/>
      <c r="B70" s="203"/>
      <c r="C70" s="204"/>
      <c r="D70" s="75"/>
      <c r="E70" s="75"/>
      <c r="F70" s="75"/>
      <c r="G70" s="75"/>
      <c r="H70" s="75"/>
      <c r="I70" s="75"/>
      <c r="J70" s="75"/>
      <c r="K70" s="75"/>
      <c r="L70" s="75"/>
      <c r="M70" s="75"/>
      <c r="N70" s="75"/>
      <c r="O70" s="75"/>
      <c r="P70" s="75"/>
      <c r="Q70" s="75"/>
      <c r="R70" s="75"/>
      <c r="S70" s="75"/>
      <c r="T70" s="75"/>
      <c r="U70" s="75"/>
      <c r="V70" s="75"/>
    </row>
    <row r="71" spans="1:22" ht="12" customHeight="1" x14ac:dyDescent="0.2">
      <c r="A71" s="202"/>
      <c r="B71" s="203"/>
      <c r="C71" s="204"/>
      <c r="D71" s="75"/>
      <c r="E71" s="75"/>
      <c r="F71" s="75"/>
      <c r="G71" s="75"/>
      <c r="H71" s="75"/>
      <c r="I71" s="75"/>
      <c r="J71" s="75"/>
      <c r="K71" s="75"/>
      <c r="L71" s="75"/>
      <c r="M71" s="75"/>
      <c r="N71" s="75"/>
      <c r="O71" s="75"/>
      <c r="P71" s="75"/>
      <c r="Q71" s="75"/>
      <c r="R71" s="75"/>
      <c r="S71" s="75"/>
      <c r="T71" s="75"/>
      <c r="U71" s="75"/>
      <c r="V71" s="75"/>
    </row>
    <row r="72" spans="1:22" ht="12" customHeight="1" x14ac:dyDescent="0.2">
      <c r="A72" s="202"/>
      <c r="B72" s="203"/>
      <c r="C72" s="204"/>
      <c r="D72" s="75"/>
      <c r="E72" s="75"/>
      <c r="F72" s="75"/>
      <c r="G72" s="75"/>
      <c r="H72" s="75"/>
      <c r="I72" s="75"/>
      <c r="J72" s="75"/>
      <c r="K72" s="75"/>
      <c r="L72" s="75"/>
      <c r="M72" s="75"/>
      <c r="N72" s="75"/>
      <c r="O72" s="75"/>
      <c r="P72" s="75"/>
      <c r="Q72" s="75"/>
      <c r="R72" s="75"/>
      <c r="S72" s="75"/>
      <c r="T72" s="75"/>
      <c r="U72" s="75"/>
      <c r="V72" s="75"/>
    </row>
    <row r="73" spans="1:22" ht="12" customHeight="1" x14ac:dyDescent="0.2">
      <c r="A73" s="202"/>
      <c r="B73" s="203"/>
      <c r="C73" s="204"/>
      <c r="D73" s="75"/>
      <c r="E73" s="75"/>
      <c r="F73" s="75"/>
      <c r="G73" s="75"/>
      <c r="H73" s="75"/>
      <c r="I73" s="75"/>
      <c r="J73" s="75"/>
      <c r="K73" s="75"/>
      <c r="L73" s="75"/>
      <c r="M73" s="75"/>
      <c r="N73" s="75"/>
      <c r="O73" s="75"/>
      <c r="P73" s="75"/>
      <c r="Q73" s="75"/>
      <c r="R73" s="75"/>
      <c r="S73" s="75"/>
      <c r="T73" s="75"/>
      <c r="U73" s="75"/>
      <c r="V73" s="75"/>
    </row>
    <row r="74" spans="1:22" ht="12" customHeight="1" x14ac:dyDescent="0.2">
      <c r="A74" s="202"/>
      <c r="B74" s="203"/>
      <c r="C74" s="204"/>
      <c r="D74" s="75"/>
      <c r="E74" s="75"/>
      <c r="F74" s="75"/>
      <c r="G74" s="75"/>
      <c r="H74" s="75"/>
      <c r="I74" s="75"/>
      <c r="J74" s="75"/>
      <c r="K74" s="75"/>
      <c r="L74" s="75"/>
      <c r="M74" s="75"/>
      <c r="N74" s="75"/>
      <c r="O74" s="75"/>
      <c r="P74" s="75"/>
      <c r="Q74" s="75"/>
      <c r="R74" s="75"/>
      <c r="S74" s="75"/>
      <c r="T74" s="75"/>
      <c r="U74" s="75"/>
      <c r="V74" s="75"/>
    </row>
    <row r="75" spans="1:22" ht="12" customHeight="1" x14ac:dyDescent="0.2">
      <c r="A75" s="202"/>
      <c r="B75" s="203"/>
      <c r="C75" s="204"/>
      <c r="D75" s="75"/>
      <c r="E75" s="75"/>
      <c r="F75" s="75"/>
      <c r="G75" s="75"/>
      <c r="H75" s="75"/>
      <c r="I75" s="75"/>
      <c r="J75" s="75"/>
      <c r="K75" s="75"/>
      <c r="L75" s="75"/>
      <c r="M75" s="75"/>
      <c r="N75" s="75"/>
      <c r="O75" s="75"/>
      <c r="P75" s="75"/>
      <c r="Q75" s="75"/>
      <c r="R75" s="75"/>
      <c r="S75" s="75"/>
      <c r="T75" s="75"/>
      <c r="U75" s="75"/>
      <c r="V75" s="75"/>
    </row>
    <row r="76" spans="1:22" ht="12" customHeight="1" x14ac:dyDescent="0.2">
      <c r="A76" s="202"/>
      <c r="B76" s="203"/>
      <c r="C76" s="204"/>
      <c r="D76" s="75"/>
      <c r="E76" s="75"/>
      <c r="F76" s="75"/>
      <c r="G76" s="75"/>
      <c r="H76" s="75"/>
      <c r="I76" s="75"/>
      <c r="J76" s="75"/>
      <c r="K76" s="75"/>
      <c r="L76" s="75"/>
      <c r="M76" s="75"/>
      <c r="N76" s="75"/>
      <c r="O76" s="75"/>
      <c r="P76" s="75"/>
      <c r="Q76" s="75"/>
      <c r="R76" s="75"/>
      <c r="S76" s="75"/>
      <c r="T76" s="75"/>
      <c r="U76" s="75"/>
      <c r="V76" s="75"/>
    </row>
    <row r="77" spans="1:22" ht="12" customHeight="1" x14ac:dyDescent="0.2">
      <c r="A77" s="202"/>
      <c r="B77" s="203"/>
      <c r="C77" s="204"/>
      <c r="D77" s="75"/>
      <c r="E77" s="75"/>
      <c r="F77" s="75"/>
      <c r="G77" s="75"/>
      <c r="H77" s="75"/>
      <c r="I77" s="75"/>
      <c r="J77" s="75"/>
      <c r="K77" s="75"/>
      <c r="L77" s="75"/>
      <c r="M77" s="75"/>
      <c r="N77" s="75"/>
      <c r="O77" s="75"/>
      <c r="P77" s="75"/>
      <c r="Q77" s="75"/>
      <c r="R77" s="75"/>
      <c r="S77" s="75"/>
      <c r="T77" s="75"/>
      <c r="U77" s="75"/>
      <c r="V77" s="75"/>
    </row>
    <row r="78" spans="1:22" ht="12" customHeight="1" x14ac:dyDescent="0.2">
      <c r="A78" s="202"/>
      <c r="B78" s="203"/>
      <c r="C78" s="204"/>
      <c r="D78" s="75"/>
      <c r="E78" s="75"/>
      <c r="F78" s="75"/>
      <c r="G78" s="75"/>
      <c r="H78" s="75"/>
      <c r="I78" s="75"/>
      <c r="J78" s="75"/>
      <c r="K78" s="75"/>
      <c r="L78" s="75"/>
      <c r="M78" s="75"/>
      <c r="N78" s="75"/>
      <c r="O78" s="75"/>
      <c r="P78" s="75"/>
      <c r="Q78" s="75"/>
      <c r="R78" s="75"/>
      <c r="S78" s="75"/>
      <c r="T78" s="75"/>
      <c r="U78" s="75"/>
      <c r="V78" s="75"/>
    </row>
    <row r="79" spans="1:22" ht="12" customHeight="1" x14ac:dyDescent="0.2">
      <c r="A79" s="202"/>
      <c r="B79" s="203"/>
      <c r="C79" s="204"/>
      <c r="D79" s="75"/>
      <c r="E79" s="75"/>
      <c r="F79" s="75"/>
      <c r="G79" s="75"/>
      <c r="H79" s="75"/>
      <c r="I79" s="75"/>
      <c r="J79" s="75"/>
      <c r="K79" s="75"/>
      <c r="L79" s="75"/>
      <c r="M79" s="75"/>
      <c r="N79" s="75"/>
      <c r="O79" s="75"/>
      <c r="P79" s="75"/>
      <c r="Q79" s="75"/>
      <c r="R79" s="75"/>
      <c r="S79" s="75"/>
      <c r="T79" s="75"/>
      <c r="U79" s="75"/>
      <c r="V79" s="75"/>
    </row>
    <row r="80" spans="1:22" ht="12" customHeight="1" x14ac:dyDescent="0.2">
      <c r="A80" s="202"/>
      <c r="B80" s="203"/>
      <c r="C80" s="204"/>
      <c r="D80" s="75"/>
      <c r="E80" s="75"/>
      <c r="F80" s="75"/>
      <c r="G80" s="75"/>
      <c r="H80" s="75"/>
      <c r="I80" s="75"/>
      <c r="J80" s="75"/>
      <c r="K80" s="75"/>
      <c r="L80" s="75"/>
      <c r="M80" s="75"/>
      <c r="N80" s="75"/>
      <c r="O80" s="75"/>
      <c r="P80" s="75"/>
      <c r="Q80" s="75"/>
      <c r="R80" s="75"/>
      <c r="S80" s="75"/>
      <c r="T80" s="75"/>
      <c r="U80" s="75"/>
      <c r="V80" s="75"/>
    </row>
    <row r="81" spans="1:22" ht="12" customHeight="1" x14ac:dyDescent="0.2">
      <c r="A81" s="202"/>
      <c r="B81" s="203"/>
      <c r="C81" s="204"/>
      <c r="D81" s="75"/>
      <c r="E81" s="75"/>
      <c r="F81" s="75"/>
      <c r="G81" s="75"/>
      <c r="H81" s="75"/>
      <c r="I81" s="75"/>
      <c r="J81" s="75"/>
      <c r="K81" s="75"/>
      <c r="L81" s="75"/>
      <c r="M81" s="75"/>
      <c r="N81" s="75"/>
      <c r="O81" s="75"/>
      <c r="P81" s="75"/>
      <c r="Q81" s="75"/>
      <c r="R81" s="75"/>
      <c r="S81" s="75"/>
      <c r="T81" s="75"/>
      <c r="U81" s="75"/>
      <c r="V81" s="75"/>
    </row>
    <row r="82" spans="1:22" ht="12" customHeight="1" x14ac:dyDescent="0.2">
      <c r="A82" s="202"/>
      <c r="B82" s="203"/>
      <c r="C82" s="204"/>
      <c r="D82" s="75"/>
      <c r="E82" s="75"/>
      <c r="F82" s="75"/>
      <c r="G82" s="75"/>
      <c r="H82" s="75"/>
      <c r="I82" s="75"/>
      <c r="J82" s="75"/>
      <c r="K82" s="75"/>
      <c r="L82" s="75"/>
      <c r="M82" s="75"/>
      <c r="N82" s="75"/>
      <c r="O82" s="75"/>
      <c r="P82" s="75"/>
      <c r="Q82" s="75"/>
      <c r="R82" s="75"/>
      <c r="S82" s="75"/>
      <c r="T82" s="75"/>
      <c r="U82" s="75"/>
      <c r="V82" s="75"/>
    </row>
    <row r="83" spans="1:22" ht="12" customHeight="1" x14ac:dyDescent="0.2">
      <c r="A83" s="202"/>
      <c r="B83" s="203"/>
      <c r="C83" s="204"/>
      <c r="D83" s="75"/>
      <c r="E83" s="75"/>
      <c r="F83" s="75"/>
      <c r="G83" s="75"/>
      <c r="H83" s="75"/>
      <c r="I83" s="75"/>
      <c r="J83" s="75"/>
      <c r="K83" s="75"/>
      <c r="L83" s="75"/>
      <c r="M83" s="75"/>
      <c r="N83" s="75"/>
      <c r="O83" s="75"/>
      <c r="P83" s="75"/>
      <c r="Q83" s="75"/>
      <c r="R83" s="75"/>
      <c r="S83" s="75"/>
      <c r="T83" s="75"/>
      <c r="U83" s="75"/>
      <c r="V83" s="75"/>
    </row>
    <row r="84" spans="1:22" ht="12" customHeight="1" x14ac:dyDescent="0.2">
      <c r="A84" s="202"/>
      <c r="B84" s="203"/>
      <c r="C84" s="204"/>
      <c r="D84" s="75"/>
      <c r="E84" s="75"/>
      <c r="F84" s="75"/>
      <c r="G84" s="75"/>
      <c r="H84" s="75"/>
      <c r="I84" s="75"/>
      <c r="J84" s="75"/>
      <c r="K84" s="75"/>
      <c r="L84" s="75"/>
      <c r="M84" s="75"/>
      <c r="N84" s="75"/>
      <c r="O84" s="75"/>
      <c r="P84" s="75"/>
      <c r="Q84" s="75"/>
      <c r="R84" s="75"/>
      <c r="S84" s="75"/>
      <c r="T84" s="75"/>
      <c r="U84" s="75"/>
      <c r="V84" s="75"/>
    </row>
    <row r="85" spans="1:22" ht="12" customHeight="1" x14ac:dyDescent="0.2">
      <c r="A85" s="202"/>
      <c r="B85" s="203"/>
      <c r="C85" s="204"/>
      <c r="D85" s="75"/>
      <c r="E85" s="75"/>
      <c r="F85" s="75"/>
      <c r="G85" s="75"/>
      <c r="H85" s="75"/>
      <c r="I85" s="75"/>
      <c r="J85" s="75"/>
      <c r="K85" s="75"/>
      <c r="L85" s="75"/>
      <c r="M85" s="75"/>
      <c r="N85" s="75"/>
      <c r="O85" s="75"/>
      <c r="P85" s="75"/>
      <c r="Q85" s="75"/>
      <c r="R85" s="75"/>
      <c r="S85" s="75"/>
      <c r="T85" s="75"/>
      <c r="U85" s="75"/>
      <c r="V85" s="75"/>
    </row>
    <row r="86" spans="1:22" ht="12" customHeight="1" x14ac:dyDescent="0.2">
      <c r="A86" s="202"/>
      <c r="B86" s="203"/>
      <c r="C86" s="204"/>
      <c r="D86" s="75"/>
      <c r="E86" s="75"/>
      <c r="F86" s="75"/>
      <c r="G86" s="75"/>
      <c r="H86" s="75"/>
      <c r="I86" s="75"/>
      <c r="J86" s="75"/>
      <c r="K86" s="75"/>
      <c r="L86" s="75"/>
      <c r="M86" s="75"/>
      <c r="N86" s="75"/>
      <c r="O86" s="75"/>
      <c r="P86" s="75"/>
      <c r="Q86" s="75"/>
      <c r="R86" s="75"/>
      <c r="S86" s="75"/>
      <c r="T86" s="75"/>
      <c r="U86" s="75"/>
      <c r="V86" s="75"/>
    </row>
    <row r="87" spans="1:22" ht="12" customHeight="1" x14ac:dyDescent="0.2">
      <c r="A87" s="202"/>
      <c r="B87" s="203"/>
      <c r="C87" s="204"/>
      <c r="D87" s="75"/>
      <c r="E87" s="75"/>
      <c r="F87" s="75"/>
      <c r="G87" s="75"/>
      <c r="H87" s="75"/>
      <c r="I87" s="75"/>
      <c r="J87" s="75"/>
      <c r="K87" s="75"/>
      <c r="L87" s="75"/>
      <c r="M87" s="75"/>
      <c r="N87" s="75"/>
      <c r="O87" s="75"/>
      <c r="P87" s="75"/>
      <c r="Q87" s="75"/>
      <c r="R87" s="75"/>
      <c r="S87" s="75"/>
      <c r="T87" s="75"/>
      <c r="U87" s="75"/>
      <c r="V87" s="75"/>
    </row>
    <row r="88" spans="1:22" ht="12" customHeight="1" x14ac:dyDescent="0.2">
      <c r="A88" s="202"/>
      <c r="B88" s="203"/>
      <c r="C88" s="204"/>
      <c r="D88" s="75"/>
      <c r="E88" s="75"/>
      <c r="F88" s="75"/>
      <c r="G88" s="75"/>
      <c r="H88" s="75"/>
      <c r="I88" s="75"/>
      <c r="J88" s="75"/>
      <c r="K88" s="75"/>
      <c r="L88" s="75"/>
      <c r="M88" s="75"/>
      <c r="N88" s="75"/>
      <c r="O88" s="75"/>
      <c r="P88" s="75"/>
      <c r="Q88" s="75"/>
      <c r="R88" s="75"/>
      <c r="S88" s="75"/>
      <c r="T88" s="75"/>
      <c r="U88" s="75"/>
      <c r="V88" s="75"/>
    </row>
    <row r="89" spans="1:22" ht="12" customHeight="1" x14ac:dyDescent="0.2">
      <c r="A89" s="202"/>
      <c r="B89" s="203"/>
      <c r="C89" s="204"/>
      <c r="D89" s="75"/>
      <c r="E89" s="75"/>
      <c r="F89" s="75"/>
      <c r="G89" s="75"/>
      <c r="H89" s="75"/>
      <c r="I89" s="75"/>
      <c r="J89" s="75"/>
      <c r="K89" s="75"/>
      <c r="L89" s="75"/>
      <c r="M89" s="75"/>
      <c r="N89" s="75"/>
      <c r="O89" s="75"/>
      <c r="P89" s="75"/>
      <c r="Q89" s="75"/>
      <c r="R89" s="75"/>
      <c r="S89" s="75"/>
      <c r="T89" s="75"/>
      <c r="U89" s="75"/>
      <c r="V89" s="75"/>
    </row>
    <row r="90" spans="1:22" ht="12" customHeight="1" x14ac:dyDescent="0.2">
      <c r="A90" s="202"/>
      <c r="B90" s="203"/>
      <c r="C90" s="204"/>
      <c r="D90" s="75"/>
      <c r="E90" s="75"/>
      <c r="F90" s="75"/>
      <c r="G90" s="75"/>
      <c r="H90" s="75"/>
      <c r="I90" s="75"/>
      <c r="J90" s="75"/>
      <c r="K90" s="75"/>
      <c r="L90" s="75"/>
      <c r="M90" s="75"/>
      <c r="N90" s="75"/>
      <c r="O90" s="75"/>
      <c r="P90" s="75"/>
      <c r="Q90" s="75"/>
      <c r="R90" s="75"/>
      <c r="S90" s="75"/>
      <c r="T90" s="75"/>
      <c r="U90" s="75"/>
      <c r="V90" s="75"/>
    </row>
    <row r="91" spans="1:22" ht="12" customHeight="1" x14ac:dyDescent="0.2">
      <c r="A91" s="202"/>
      <c r="B91" s="203"/>
      <c r="C91" s="204"/>
      <c r="D91" s="75"/>
      <c r="E91" s="75"/>
      <c r="F91" s="75"/>
      <c r="G91" s="75"/>
      <c r="H91" s="75"/>
      <c r="I91" s="75"/>
      <c r="J91" s="75"/>
      <c r="K91" s="75"/>
      <c r="L91" s="75"/>
      <c r="M91" s="75"/>
      <c r="N91" s="75"/>
      <c r="O91" s="75"/>
      <c r="P91" s="75"/>
      <c r="Q91" s="75"/>
      <c r="R91" s="75"/>
      <c r="S91" s="75"/>
      <c r="T91" s="75"/>
      <c r="U91" s="75"/>
      <c r="V91" s="75"/>
    </row>
    <row r="92" spans="1:22" ht="12" customHeight="1" x14ac:dyDescent="0.2">
      <c r="A92" s="202"/>
      <c r="B92" s="203"/>
      <c r="C92" s="204"/>
      <c r="D92" s="75"/>
      <c r="E92" s="75"/>
      <c r="F92" s="75"/>
      <c r="G92" s="75"/>
      <c r="H92" s="75"/>
      <c r="I92" s="75"/>
      <c r="J92" s="75"/>
      <c r="K92" s="75"/>
      <c r="L92" s="75"/>
      <c r="M92" s="75"/>
      <c r="N92" s="75"/>
      <c r="O92" s="75"/>
      <c r="P92" s="75"/>
      <c r="Q92" s="75"/>
      <c r="R92" s="75"/>
      <c r="S92" s="75"/>
      <c r="T92" s="75"/>
      <c r="U92" s="75"/>
      <c r="V92" s="75"/>
    </row>
    <row r="93" spans="1:22" ht="12" customHeight="1" x14ac:dyDescent="0.2">
      <c r="A93" s="202"/>
      <c r="B93" s="203"/>
      <c r="C93" s="204"/>
      <c r="D93" s="75"/>
      <c r="E93" s="75"/>
      <c r="F93" s="75"/>
      <c r="G93" s="75"/>
      <c r="H93" s="75"/>
      <c r="I93" s="75"/>
      <c r="J93" s="75"/>
      <c r="K93" s="75"/>
      <c r="L93" s="75"/>
      <c r="M93" s="75"/>
      <c r="N93" s="75"/>
      <c r="O93" s="75"/>
      <c r="P93" s="75"/>
      <c r="Q93" s="75"/>
      <c r="R93" s="75"/>
      <c r="S93" s="75"/>
      <c r="T93" s="75"/>
      <c r="U93" s="75"/>
      <c r="V93" s="75"/>
    </row>
    <row r="94" spans="1:22" ht="12" customHeight="1" x14ac:dyDescent="0.2">
      <c r="A94" s="202"/>
      <c r="B94" s="203"/>
      <c r="C94" s="204"/>
      <c r="D94" s="75"/>
      <c r="E94" s="75"/>
      <c r="F94" s="75"/>
      <c r="G94" s="75"/>
      <c r="H94" s="75"/>
      <c r="I94" s="75"/>
      <c r="J94" s="75"/>
      <c r="K94" s="75"/>
      <c r="L94" s="75"/>
      <c r="M94" s="75"/>
      <c r="N94" s="75"/>
      <c r="O94" s="75"/>
      <c r="P94" s="75"/>
      <c r="Q94" s="75"/>
      <c r="R94" s="75"/>
      <c r="S94" s="75"/>
      <c r="T94" s="75"/>
      <c r="U94" s="75"/>
      <c r="V94" s="75"/>
    </row>
    <row r="95" spans="1:22" ht="12" customHeight="1" x14ac:dyDescent="0.2">
      <c r="A95" s="202"/>
      <c r="B95" s="203"/>
      <c r="C95" s="204"/>
      <c r="D95" s="75"/>
      <c r="E95" s="75"/>
      <c r="F95" s="75"/>
      <c r="G95" s="75"/>
      <c r="H95" s="75"/>
      <c r="I95" s="75"/>
      <c r="J95" s="75"/>
      <c r="K95" s="75"/>
      <c r="L95" s="75"/>
      <c r="M95" s="75"/>
      <c r="N95" s="75"/>
      <c r="O95" s="75"/>
      <c r="P95" s="75"/>
      <c r="Q95" s="75"/>
      <c r="R95" s="75"/>
      <c r="S95" s="75"/>
      <c r="T95" s="75"/>
      <c r="U95" s="75"/>
      <c r="V95" s="75"/>
    </row>
    <row r="96" spans="1:22" ht="12" customHeight="1" x14ac:dyDescent="0.2">
      <c r="A96" s="202"/>
      <c r="B96" s="203"/>
      <c r="C96" s="204"/>
      <c r="D96" s="75"/>
      <c r="E96" s="75"/>
      <c r="F96" s="75"/>
      <c r="G96" s="75"/>
      <c r="H96" s="75"/>
      <c r="I96" s="75"/>
      <c r="J96" s="75"/>
      <c r="K96" s="75"/>
      <c r="L96" s="75"/>
      <c r="M96" s="75"/>
      <c r="N96" s="75"/>
      <c r="O96" s="75"/>
      <c r="P96" s="75"/>
      <c r="Q96" s="75"/>
      <c r="R96" s="75"/>
      <c r="S96" s="75"/>
      <c r="T96" s="75"/>
      <c r="U96" s="75"/>
      <c r="V96" s="75"/>
    </row>
    <row r="97" spans="1:22" ht="12" customHeight="1" x14ac:dyDescent="0.2">
      <c r="A97" s="202"/>
      <c r="B97" s="203"/>
      <c r="C97" s="204"/>
      <c r="D97" s="75"/>
      <c r="E97" s="75"/>
      <c r="F97" s="75"/>
      <c r="G97" s="75"/>
      <c r="H97" s="75"/>
      <c r="I97" s="75"/>
      <c r="J97" s="75"/>
      <c r="K97" s="75"/>
      <c r="L97" s="75"/>
      <c r="M97" s="75"/>
      <c r="N97" s="75"/>
      <c r="O97" s="75"/>
      <c r="P97" s="75"/>
      <c r="Q97" s="75"/>
      <c r="R97" s="75"/>
      <c r="S97" s="75"/>
      <c r="T97" s="75"/>
      <c r="U97" s="75"/>
      <c r="V97" s="75"/>
    </row>
    <row r="98" spans="1:22" ht="12" customHeight="1" x14ac:dyDescent="0.2">
      <c r="A98" s="202"/>
      <c r="B98" s="203"/>
      <c r="C98" s="204"/>
      <c r="D98" s="75"/>
      <c r="E98" s="75"/>
      <c r="F98" s="75"/>
      <c r="G98" s="75"/>
      <c r="H98" s="75"/>
      <c r="I98" s="75"/>
      <c r="J98" s="75"/>
      <c r="K98" s="75"/>
      <c r="L98" s="75"/>
      <c r="M98" s="75"/>
      <c r="N98" s="75"/>
      <c r="O98" s="75"/>
      <c r="P98" s="75"/>
      <c r="Q98" s="75"/>
      <c r="R98" s="75"/>
      <c r="S98" s="75"/>
      <c r="T98" s="75"/>
      <c r="U98" s="75"/>
      <c r="V98" s="75"/>
    </row>
    <row r="99" spans="1:22" ht="12" customHeight="1" x14ac:dyDescent="0.2">
      <c r="A99" s="202"/>
      <c r="B99" s="203"/>
      <c r="C99" s="204"/>
      <c r="D99" s="75"/>
      <c r="E99" s="75"/>
      <c r="F99" s="75"/>
      <c r="G99" s="75"/>
      <c r="H99" s="75"/>
      <c r="I99" s="75"/>
      <c r="J99" s="75"/>
      <c r="K99" s="75"/>
      <c r="L99" s="75"/>
      <c r="M99" s="75"/>
      <c r="N99" s="75"/>
      <c r="O99" s="75"/>
      <c r="P99" s="75"/>
      <c r="Q99" s="75"/>
      <c r="R99" s="75"/>
      <c r="S99" s="75"/>
      <c r="T99" s="75"/>
      <c r="U99" s="75"/>
      <c r="V99" s="75"/>
    </row>
    <row r="100" spans="1:22" ht="12" customHeight="1" x14ac:dyDescent="0.2">
      <c r="A100" s="202"/>
      <c r="B100" s="203"/>
      <c r="C100" s="20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02"/>
      <c r="B101" s="203"/>
      <c r="C101" s="20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02"/>
      <c r="B102" s="203"/>
      <c r="C102" s="20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02"/>
      <c r="B103" s="203"/>
      <c r="C103" s="20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02"/>
      <c r="B104" s="203"/>
      <c r="C104" s="20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02"/>
      <c r="B105" s="203"/>
      <c r="C105" s="20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02"/>
      <c r="B106" s="203"/>
      <c r="C106" s="20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02"/>
      <c r="B107" s="203"/>
      <c r="C107" s="20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02"/>
      <c r="B108" s="203"/>
      <c r="C108" s="20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02"/>
      <c r="B109" s="203"/>
      <c r="C109" s="20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02"/>
      <c r="B110" s="203"/>
      <c r="C110" s="20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02"/>
      <c r="B111" s="203"/>
      <c r="C111" s="20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02"/>
      <c r="B112" s="203"/>
      <c r="C112" s="20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02"/>
      <c r="B113" s="203"/>
      <c r="C113" s="20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02"/>
      <c r="B114" s="203"/>
      <c r="C114" s="20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02"/>
      <c r="B115" s="203"/>
      <c r="C115" s="20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02"/>
      <c r="B116" s="203"/>
      <c r="C116" s="20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02"/>
      <c r="B117" s="203"/>
      <c r="C117" s="20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02"/>
      <c r="B118" s="203"/>
      <c r="C118" s="20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02"/>
      <c r="B119" s="203"/>
      <c r="C119" s="20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02"/>
      <c r="B120" s="203"/>
      <c r="C120" s="20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02"/>
      <c r="B121" s="203"/>
      <c r="C121" s="20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02"/>
      <c r="B122" s="203"/>
      <c r="C122" s="20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02"/>
      <c r="B123" s="203"/>
      <c r="C123" s="20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02"/>
      <c r="B124" s="203"/>
      <c r="C124" s="20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02"/>
      <c r="B125" s="203"/>
      <c r="C125" s="20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02"/>
      <c r="B126" s="203"/>
      <c r="C126" s="20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02"/>
      <c r="B127" s="203"/>
      <c r="C127" s="20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02"/>
      <c r="B128" s="203"/>
      <c r="C128" s="20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02"/>
      <c r="B129" s="203"/>
      <c r="C129" s="20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02"/>
      <c r="B130" s="203"/>
      <c r="C130" s="20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02"/>
      <c r="B131" s="203"/>
      <c r="C131" s="20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02"/>
      <c r="B132" s="203"/>
      <c r="C132" s="20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02"/>
      <c r="B133" s="203"/>
      <c r="C133" s="20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02"/>
      <c r="B134" s="203"/>
      <c r="C134" s="20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02"/>
      <c r="B135" s="203"/>
      <c r="C135" s="20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02"/>
      <c r="B136" s="203"/>
      <c r="C136" s="20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02"/>
      <c r="B137" s="203"/>
      <c r="C137" s="20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02"/>
      <c r="B138" s="203"/>
      <c r="C138" s="20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02"/>
      <c r="B139" s="203"/>
      <c r="C139" s="20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02"/>
      <c r="B140" s="203"/>
      <c r="C140" s="20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02"/>
      <c r="B141" s="203"/>
      <c r="C141" s="20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02"/>
      <c r="B142" s="203"/>
      <c r="C142" s="20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02"/>
      <c r="B143" s="203"/>
      <c r="C143" s="20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02"/>
      <c r="B144" s="203"/>
      <c r="C144" s="20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02"/>
      <c r="B145" s="203"/>
      <c r="C145" s="20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02"/>
      <c r="B146" s="203"/>
      <c r="C146" s="20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02"/>
      <c r="B147" s="203"/>
      <c r="C147" s="20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02"/>
      <c r="B148" s="203"/>
      <c r="C148" s="20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02"/>
      <c r="B149" s="203"/>
      <c r="C149" s="20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02"/>
      <c r="B150" s="203"/>
      <c r="C150" s="20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02"/>
      <c r="B151" s="203"/>
      <c r="C151" s="20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02"/>
      <c r="B152" s="203"/>
      <c r="C152" s="20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02"/>
      <c r="B153" s="203"/>
      <c r="C153" s="20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02"/>
      <c r="B154" s="203"/>
      <c r="C154" s="20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02"/>
      <c r="B155" s="203"/>
      <c r="C155" s="20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02"/>
      <c r="B156" s="203"/>
      <c r="C156" s="20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02"/>
      <c r="B157" s="203"/>
      <c r="C157" s="20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02"/>
      <c r="B158" s="203"/>
      <c r="C158" s="20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02"/>
      <c r="B159" s="203"/>
      <c r="C159" s="20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02"/>
      <c r="B160" s="203"/>
      <c r="C160" s="20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02"/>
      <c r="B161" s="203"/>
      <c r="C161" s="20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02"/>
      <c r="B162" s="203"/>
      <c r="C162" s="20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02"/>
      <c r="B163" s="203"/>
      <c r="C163" s="20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02"/>
      <c r="B164" s="203"/>
      <c r="C164" s="20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02"/>
      <c r="B165" s="203"/>
      <c r="C165" s="20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02"/>
      <c r="B166" s="203"/>
      <c r="C166" s="20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02"/>
      <c r="B167" s="203"/>
      <c r="C167" s="20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02"/>
      <c r="B168" s="203"/>
      <c r="C168" s="20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02"/>
      <c r="B169" s="203"/>
      <c r="C169" s="20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02"/>
      <c r="B170" s="203"/>
      <c r="C170" s="20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02"/>
      <c r="B171" s="203"/>
      <c r="C171" s="20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02"/>
      <c r="B172" s="203"/>
      <c r="C172" s="20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02"/>
      <c r="B173" s="203"/>
      <c r="C173" s="20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02"/>
      <c r="B174" s="203"/>
      <c r="C174" s="20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02"/>
      <c r="B175" s="203"/>
      <c r="C175" s="20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02"/>
      <c r="B176" s="203"/>
      <c r="C176" s="20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02"/>
      <c r="B177" s="203"/>
      <c r="C177" s="20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02"/>
      <c r="B178" s="203"/>
      <c r="C178" s="20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02"/>
      <c r="B179" s="203"/>
      <c r="C179" s="20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02"/>
      <c r="B180" s="203"/>
      <c r="C180" s="20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02"/>
      <c r="B181" s="203"/>
      <c r="C181" s="20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02"/>
      <c r="B182" s="203"/>
      <c r="C182" s="20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02"/>
      <c r="B183" s="203"/>
      <c r="C183" s="20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02"/>
      <c r="B184" s="203"/>
      <c r="C184" s="20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02"/>
      <c r="B185" s="203"/>
      <c r="C185" s="20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02"/>
      <c r="B186" s="203"/>
      <c r="C186" s="20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02"/>
      <c r="B187" s="203"/>
      <c r="C187" s="20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02"/>
      <c r="B188" s="203"/>
      <c r="C188" s="20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02"/>
      <c r="B189" s="203"/>
      <c r="C189" s="20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02"/>
      <c r="B190" s="203"/>
      <c r="C190" s="20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02"/>
      <c r="B191" s="203"/>
      <c r="C191" s="20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02"/>
      <c r="B192" s="203"/>
      <c r="C192" s="20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02"/>
      <c r="B193" s="203"/>
      <c r="C193" s="20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02"/>
      <c r="B194" s="203"/>
      <c r="C194" s="20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02"/>
      <c r="B195" s="203"/>
      <c r="C195" s="20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02"/>
      <c r="B196" s="203"/>
      <c r="C196" s="20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02"/>
      <c r="B197" s="203"/>
      <c r="C197" s="20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02"/>
      <c r="B198" s="203"/>
      <c r="C198" s="20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02"/>
      <c r="B199" s="203"/>
      <c r="C199" s="20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02"/>
      <c r="B200" s="203"/>
      <c r="C200" s="20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02"/>
      <c r="B201" s="203"/>
      <c r="C201" s="20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02"/>
      <c r="B202" s="203"/>
      <c r="C202" s="20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02"/>
      <c r="B203" s="203"/>
      <c r="C203" s="20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02"/>
      <c r="B204" s="203"/>
      <c r="C204" s="20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02"/>
      <c r="B205" s="203"/>
      <c r="C205" s="20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02"/>
      <c r="B206" s="203"/>
      <c r="C206" s="20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02"/>
      <c r="B207" s="203"/>
      <c r="C207" s="20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02"/>
      <c r="B208" s="203"/>
      <c r="C208" s="20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02"/>
      <c r="B209" s="203"/>
      <c r="C209" s="20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02"/>
      <c r="B210" s="203"/>
      <c r="C210" s="20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02"/>
      <c r="B211" s="203"/>
      <c r="C211" s="20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02"/>
      <c r="B212" s="203"/>
      <c r="C212" s="20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02"/>
      <c r="B213" s="203"/>
      <c r="C213" s="20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02"/>
      <c r="B214" s="203"/>
      <c r="C214" s="20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02"/>
      <c r="B215" s="203"/>
      <c r="C215" s="20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02"/>
      <c r="B216" s="203"/>
      <c r="C216" s="20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02"/>
      <c r="B217" s="203"/>
      <c r="C217" s="20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02"/>
      <c r="B218" s="203"/>
      <c r="C218" s="20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02"/>
      <c r="B219" s="203"/>
      <c r="C219" s="20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02"/>
      <c r="B220" s="203"/>
      <c r="C220" s="20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02"/>
      <c r="B221" s="203"/>
      <c r="C221" s="20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02"/>
      <c r="B222" s="203"/>
      <c r="C222" s="20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02"/>
      <c r="B223" s="203"/>
      <c r="C223" s="20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02"/>
      <c r="B224" s="203"/>
      <c r="C224" s="20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02"/>
      <c r="B225" s="203"/>
      <c r="C225" s="20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02"/>
      <c r="B226" s="203"/>
      <c r="C226" s="20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02"/>
      <c r="B227" s="203"/>
      <c r="C227" s="20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02"/>
      <c r="B228" s="203"/>
      <c r="C228" s="20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02"/>
      <c r="B229" s="203"/>
      <c r="C229" s="20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02"/>
      <c r="B230" s="203"/>
      <c r="C230" s="20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02"/>
      <c r="B231" s="203"/>
      <c r="C231" s="20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02"/>
      <c r="B232" s="203"/>
      <c r="C232" s="20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02"/>
      <c r="B233" s="203"/>
      <c r="C233" s="20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02"/>
      <c r="B234" s="203"/>
      <c r="C234" s="20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02"/>
      <c r="B235" s="203"/>
      <c r="C235" s="20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02"/>
      <c r="B236" s="203"/>
      <c r="C236" s="20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02"/>
      <c r="B237" s="203"/>
      <c r="C237" s="20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02"/>
      <c r="B238" s="203"/>
      <c r="C238" s="20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02"/>
      <c r="B239" s="203"/>
      <c r="C239" s="20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02"/>
      <c r="B240" s="203"/>
      <c r="C240" s="20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02"/>
      <c r="B241" s="203"/>
      <c r="C241" s="20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02"/>
      <c r="B242" s="203"/>
      <c r="C242" s="20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02"/>
      <c r="B243" s="203"/>
      <c r="C243" s="20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02"/>
      <c r="B244" s="203"/>
      <c r="C244" s="20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02"/>
      <c r="B245" s="203"/>
      <c r="C245" s="20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02"/>
      <c r="B246" s="203"/>
      <c r="C246" s="20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02"/>
      <c r="B247" s="203"/>
      <c r="C247" s="20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02"/>
      <c r="B248" s="203"/>
      <c r="C248" s="20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
      <c r="B250"/>
      <c r="C250" s="220"/>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
      <c r="B251"/>
      <c r="C251" s="220"/>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
      <c r="B252"/>
      <c r="C252" s="220"/>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
      <c r="B253"/>
      <c r="C253" s="220"/>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
      <c r="B254"/>
      <c r="C254" s="220"/>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
      <c r="B255"/>
      <c r="C255" s="220"/>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
      <c r="B256"/>
      <c r="C256" s="220"/>
      <c r="D256" s="221"/>
      <c r="E256" s="221"/>
      <c r="F256" s="221"/>
      <c r="G256" s="221"/>
      <c r="H256" s="221"/>
      <c r="I256" s="221"/>
      <c r="J256" s="221"/>
      <c r="K256" s="221"/>
      <c r="L256" s="221"/>
      <c r="M256" s="221"/>
      <c r="N256" s="221"/>
      <c r="O256" s="221"/>
      <c r="P256" s="221"/>
      <c r="Q256" s="221"/>
      <c r="R256" s="221"/>
      <c r="S256" s="221"/>
      <c r="T256" s="221"/>
      <c r="U256" s="221"/>
      <c r="V256" s="221"/>
    </row>
    <row r="257" spans="2:22" ht="15.75" customHeight="1" x14ac:dyDescent="0.2">
      <c r="B257"/>
      <c r="C257" s="220"/>
      <c r="D257" s="221"/>
      <c r="E257" s="221"/>
      <c r="F257" s="221"/>
      <c r="G257" s="221"/>
      <c r="H257" s="221"/>
      <c r="I257" s="221"/>
      <c r="J257" s="221"/>
      <c r="K257" s="221"/>
      <c r="L257" s="221"/>
      <c r="M257" s="221"/>
      <c r="N257" s="221"/>
      <c r="O257" s="221"/>
      <c r="P257" s="221"/>
      <c r="Q257" s="221"/>
      <c r="R257" s="221"/>
      <c r="S257" s="221"/>
      <c r="T257" s="221"/>
      <c r="U257" s="221"/>
      <c r="V257" s="221"/>
    </row>
    <row r="258" spans="2:22" ht="15.75" customHeight="1" x14ac:dyDescent="0.2">
      <c r="B258"/>
      <c r="C258" s="220"/>
      <c r="D258" s="221"/>
      <c r="E258" s="221"/>
      <c r="F258" s="221"/>
      <c r="G258" s="221"/>
      <c r="H258" s="221"/>
      <c r="I258" s="221"/>
      <c r="J258" s="221"/>
      <c r="K258" s="221"/>
      <c r="L258" s="221"/>
      <c r="M258" s="221"/>
      <c r="N258" s="221"/>
      <c r="O258" s="221"/>
      <c r="P258" s="221"/>
      <c r="Q258" s="221"/>
      <c r="R258" s="221"/>
      <c r="S258" s="221"/>
      <c r="T258" s="221"/>
      <c r="U258" s="221"/>
      <c r="V258" s="221"/>
    </row>
    <row r="259" spans="2:22" ht="15.75" customHeight="1" x14ac:dyDescent="0.2">
      <c r="B259"/>
      <c r="C259" s="220"/>
      <c r="D259" s="221"/>
      <c r="E259" s="221"/>
      <c r="F259" s="221"/>
      <c r="G259" s="221"/>
      <c r="H259" s="221"/>
      <c r="I259" s="221"/>
      <c r="J259" s="221"/>
      <c r="K259" s="221"/>
      <c r="L259" s="221"/>
      <c r="M259" s="221"/>
      <c r="N259" s="221"/>
      <c r="O259" s="221"/>
      <c r="P259" s="221"/>
      <c r="Q259" s="221"/>
      <c r="R259" s="221"/>
      <c r="S259" s="221"/>
      <c r="T259" s="221"/>
      <c r="U259" s="221"/>
      <c r="V259" s="221"/>
    </row>
    <row r="260" spans="2:22" ht="15.75" customHeight="1" x14ac:dyDescent="0.2">
      <c r="B260"/>
      <c r="C260" s="220"/>
      <c r="D260" s="221"/>
      <c r="E260" s="221"/>
      <c r="F260" s="221"/>
      <c r="G260" s="221"/>
      <c r="H260" s="221"/>
      <c r="I260" s="221"/>
      <c r="J260" s="221"/>
      <c r="K260" s="221"/>
      <c r="L260" s="221"/>
      <c r="M260" s="221"/>
      <c r="N260" s="221"/>
      <c r="O260" s="221"/>
      <c r="P260" s="221"/>
      <c r="Q260" s="221"/>
      <c r="R260" s="221"/>
      <c r="S260" s="221"/>
      <c r="T260" s="221"/>
      <c r="U260" s="221"/>
      <c r="V260" s="221"/>
    </row>
    <row r="261" spans="2:22" ht="15.75" customHeight="1" x14ac:dyDescent="0.2">
      <c r="B261"/>
      <c r="C261" s="220"/>
      <c r="D261" s="221"/>
      <c r="E261" s="221"/>
      <c r="F261" s="221"/>
      <c r="G261" s="221"/>
      <c r="H261" s="221"/>
      <c r="I261" s="221"/>
      <c r="J261" s="221"/>
      <c r="K261" s="221"/>
      <c r="L261" s="221"/>
      <c r="M261" s="221"/>
      <c r="N261" s="221"/>
      <c r="O261" s="221"/>
      <c r="P261" s="221"/>
      <c r="Q261" s="221"/>
      <c r="R261" s="221"/>
      <c r="S261" s="221"/>
      <c r="T261" s="221"/>
      <c r="U261" s="221"/>
      <c r="V261" s="221"/>
    </row>
    <row r="262" spans="2:22" ht="15.75" customHeight="1" x14ac:dyDescent="0.2">
      <c r="B262"/>
      <c r="C262" s="220"/>
      <c r="D262" s="221"/>
      <c r="E262" s="221"/>
      <c r="F262" s="221"/>
      <c r="G262" s="221"/>
      <c r="H262" s="221"/>
      <c r="I262" s="221"/>
      <c r="J262" s="221"/>
      <c r="K262" s="221"/>
      <c r="L262" s="221"/>
      <c r="M262" s="221"/>
      <c r="N262" s="221"/>
      <c r="O262" s="221"/>
      <c r="P262" s="221"/>
      <c r="Q262" s="221"/>
      <c r="R262" s="221"/>
      <c r="S262" s="221"/>
      <c r="T262" s="221"/>
      <c r="U262" s="221"/>
      <c r="V262" s="221"/>
    </row>
    <row r="263" spans="2:22" ht="15.75" customHeight="1" x14ac:dyDescent="0.2">
      <c r="B263"/>
      <c r="C263" s="220"/>
      <c r="D263" s="221"/>
      <c r="E263" s="221"/>
      <c r="F263" s="221"/>
      <c r="G263" s="221"/>
      <c r="H263" s="221"/>
      <c r="I263" s="221"/>
      <c r="J263" s="221"/>
      <c r="K263" s="221"/>
      <c r="L263" s="221"/>
      <c r="M263" s="221"/>
      <c r="N263" s="221"/>
      <c r="O263" s="221"/>
      <c r="P263" s="221"/>
      <c r="Q263" s="221"/>
      <c r="R263" s="221"/>
      <c r="S263" s="221"/>
      <c r="T263" s="221"/>
      <c r="U263" s="221"/>
      <c r="V263" s="221"/>
    </row>
    <row r="264" spans="2:22" ht="15.75" customHeight="1" x14ac:dyDescent="0.2">
      <c r="B264"/>
      <c r="C264" s="220"/>
      <c r="D264" s="221"/>
      <c r="E264" s="221"/>
      <c r="F264" s="221"/>
      <c r="G264" s="221"/>
      <c r="H264" s="221"/>
      <c r="I264" s="221"/>
      <c r="J264" s="221"/>
      <c r="K264" s="221"/>
      <c r="L264" s="221"/>
      <c r="M264" s="221"/>
      <c r="N264" s="221"/>
      <c r="O264" s="221"/>
      <c r="P264" s="221"/>
      <c r="Q264" s="221"/>
      <c r="R264" s="221"/>
      <c r="S264" s="221"/>
      <c r="T264" s="221"/>
      <c r="U264" s="221"/>
      <c r="V264" s="221"/>
    </row>
    <row r="265" spans="2:22" ht="15.75" customHeight="1" x14ac:dyDescent="0.2">
      <c r="B265"/>
      <c r="C265" s="220"/>
      <c r="D265" s="221"/>
      <c r="E265" s="221"/>
      <c r="F265" s="221"/>
      <c r="G265" s="221"/>
      <c r="H265" s="221"/>
      <c r="I265" s="221"/>
      <c r="J265" s="221"/>
      <c r="K265" s="221"/>
      <c r="L265" s="221"/>
      <c r="M265" s="221"/>
      <c r="N265" s="221"/>
      <c r="O265" s="221"/>
      <c r="P265" s="221"/>
      <c r="Q265" s="221"/>
      <c r="R265" s="221"/>
      <c r="S265" s="221"/>
      <c r="T265" s="221"/>
      <c r="U265" s="221"/>
      <c r="V265" s="221"/>
    </row>
    <row r="266" spans="2:22" ht="15.75" customHeight="1" x14ac:dyDescent="0.2">
      <c r="B266"/>
      <c r="C266" s="220"/>
      <c r="D266" s="221"/>
      <c r="E266" s="221"/>
      <c r="F266" s="221"/>
      <c r="G266" s="221"/>
      <c r="H266" s="221"/>
      <c r="I266" s="221"/>
      <c r="J266" s="221"/>
      <c r="K266" s="221"/>
      <c r="L266" s="221"/>
      <c r="M266" s="221"/>
      <c r="N266" s="221"/>
      <c r="O266" s="221"/>
      <c r="P266" s="221"/>
      <c r="Q266" s="221"/>
      <c r="R266" s="221"/>
      <c r="S266" s="221"/>
      <c r="T266" s="221"/>
      <c r="U266" s="221"/>
      <c r="V266" s="221"/>
    </row>
    <row r="267" spans="2:22" ht="15.75" customHeight="1" x14ac:dyDescent="0.2">
      <c r="B267"/>
      <c r="C267" s="220"/>
      <c r="D267" s="221"/>
      <c r="E267" s="221"/>
      <c r="F267" s="221"/>
      <c r="G267" s="221"/>
      <c r="H267" s="221"/>
      <c r="I267" s="221"/>
      <c r="J267" s="221"/>
      <c r="K267" s="221"/>
      <c r="L267" s="221"/>
      <c r="M267" s="221"/>
      <c r="N267" s="221"/>
      <c r="O267" s="221"/>
      <c r="P267" s="221"/>
      <c r="Q267" s="221"/>
      <c r="R267" s="221"/>
      <c r="S267" s="221"/>
      <c r="T267" s="221"/>
      <c r="U267" s="221"/>
      <c r="V267" s="221"/>
    </row>
    <row r="268" spans="2:22" ht="15.75" customHeight="1" x14ac:dyDescent="0.2">
      <c r="B268"/>
      <c r="C268" s="220"/>
      <c r="D268" s="221"/>
      <c r="E268" s="221"/>
      <c r="F268" s="221"/>
      <c r="G268" s="221"/>
      <c r="H268" s="221"/>
      <c r="I268" s="221"/>
      <c r="J268" s="221"/>
      <c r="K268" s="221"/>
      <c r="L268" s="221"/>
      <c r="M268" s="221"/>
      <c r="N268" s="221"/>
      <c r="O268" s="221"/>
      <c r="P268" s="221"/>
      <c r="Q268" s="221"/>
      <c r="R268" s="221"/>
      <c r="S268" s="221"/>
      <c r="T268" s="221"/>
      <c r="U268" s="221"/>
      <c r="V268" s="221"/>
    </row>
    <row r="269" spans="2:22" ht="15.75" customHeight="1" x14ac:dyDescent="0.2">
      <c r="B269"/>
      <c r="C269" s="220"/>
      <c r="D269" s="221"/>
      <c r="E269" s="221"/>
      <c r="F269" s="221"/>
      <c r="G269" s="221"/>
      <c r="H269" s="221"/>
      <c r="I269" s="221"/>
      <c r="J269" s="221"/>
      <c r="K269" s="221"/>
      <c r="L269" s="221"/>
      <c r="M269" s="221"/>
      <c r="N269" s="221"/>
      <c r="O269" s="221"/>
      <c r="P269" s="221"/>
      <c r="Q269" s="221"/>
      <c r="R269" s="221"/>
      <c r="S269" s="221"/>
      <c r="T269" s="221"/>
      <c r="U269" s="221"/>
      <c r="V269" s="221"/>
    </row>
    <row r="270" spans="2:22" ht="15.75" customHeight="1" x14ac:dyDescent="0.2">
      <c r="B270"/>
      <c r="C270" s="220"/>
      <c r="D270" s="221"/>
      <c r="E270" s="221"/>
      <c r="F270" s="221"/>
      <c r="G270" s="221"/>
      <c r="H270" s="221"/>
      <c r="I270" s="221"/>
      <c r="J270" s="221"/>
      <c r="K270" s="221"/>
      <c r="L270" s="221"/>
      <c r="M270" s="221"/>
      <c r="N270" s="221"/>
      <c r="O270" s="221"/>
      <c r="P270" s="221"/>
      <c r="Q270" s="221"/>
      <c r="R270" s="221"/>
      <c r="S270" s="221"/>
      <c r="T270" s="221"/>
      <c r="U270" s="221"/>
      <c r="V270" s="221"/>
    </row>
    <row r="271" spans="2:22" ht="15.75" customHeight="1" x14ac:dyDescent="0.2">
      <c r="B271"/>
      <c r="C271" s="220"/>
      <c r="D271" s="221"/>
      <c r="E271" s="221"/>
      <c r="F271" s="221"/>
      <c r="G271" s="221"/>
      <c r="H271" s="221"/>
      <c r="I271" s="221"/>
      <c r="J271" s="221"/>
      <c r="K271" s="221"/>
      <c r="L271" s="221"/>
      <c r="M271" s="221"/>
      <c r="N271" s="221"/>
      <c r="O271" s="221"/>
      <c r="P271" s="221"/>
      <c r="Q271" s="221"/>
      <c r="R271" s="221"/>
      <c r="S271" s="221"/>
      <c r="T271" s="221"/>
      <c r="U271" s="221"/>
      <c r="V271" s="221"/>
    </row>
    <row r="272" spans="2:22" ht="15.75" customHeight="1" x14ac:dyDescent="0.2">
      <c r="B272"/>
      <c r="C272" s="220"/>
      <c r="D272" s="221"/>
      <c r="E272" s="221"/>
      <c r="F272" s="221"/>
      <c r="G272" s="221"/>
      <c r="H272" s="221"/>
      <c r="I272" s="221"/>
      <c r="J272" s="221"/>
      <c r="K272" s="221"/>
      <c r="L272" s="221"/>
      <c r="M272" s="221"/>
      <c r="N272" s="221"/>
      <c r="O272" s="221"/>
      <c r="P272" s="221"/>
      <c r="Q272" s="221"/>
      <c r="R272" s="221"/>
      <c r="S272" s="221"/>
      <c r="T272" s="221"/>
      <c r="U272" s="221"/>
      <c r="V272" s="221"/>
    </row>
    <row r="273" spans="2:22" ht="15.75" customHeight="1" x14ac:dyDescent="0.2">
      <c r="B273"/>
      <c r="C273" s="220"/>
      <c r="D273" s="221"/>
      <c r="E273" s="221"/>
      <c r="F273" s="221"/>
      <c r="G273" s="221"/>
      <c r="H273" s="221"/>
      <c r="I273" s="221"/>
      <c r="J273" s="221"/>
      <c r="K273" s="221"/>
      <c r="L273" s="221"/>
      <c r="M273" s="221"/>
      <c r="N273" s="221"/>
      <c r="O273" s="221"/>
      <c r="P273" s="221"/>
      <c r="Q273" s="221"/>
      <c r="R273" s="221"/>
      <c r="S273" s="221"/>
      <c r="T273" s="221"/>
      <c r="U273" s="221"/>
      <c r="V273" s="221"/>
    </row>
    <row r="274" spans="2:22" ht="15.75" customHeight="1" x14ac:dyDescent="0.2">
      <c r="B274"/>
      <c r="C274" s="220"/>
      <c r="D274" s="221"/>
      <c r="E274" s="221"/>
      <c r="F274" s="221"/>
      <c r="G274" s="221"/>
      <c r="H274" s="221"/>
      <c r="I274" s="221"/>
      <c r="J274" s="221"/>
      <c r="K274" s="221"/>
      <c r="L274" s="221"/>
      <c r="M274" s="221"/>
      <c r="N274" s="221"/>
      <c r="O274" s="221"/>
      <c r="P274" s="221"/>
      <c r="Q274" s="221"/>
      <c r="R274" s="221"/>
      <c r="S274" s="221"/>
      <c r="T274" s="221"/>
      <c r="U274" s="221"/>
      <c r="V274" s="221"/>
    </row>
    <row r="275" spans="2:22" ht="15.75" customHeight="1" x14ac:dyDescent="0.2">
      <c r="B275"/>
      <c r="C275" s="220"/>
      <c r="D275" s="221"/>
      <c r="E275" s="221"/>
      <c r="F275" s="221"/>
      <c r="G275" s="221"/>
      <c r="H275" s="221"/>
      <c r="I275" s="221"/>
      <c r="J275" s="221"/>
      <c r="K275" s="221"/>
      <c r="L275" s="221"/>
      <c r="M275" s="221"/>
      <c r="N275" s="221"/>
      <c r="O275" s="221"/>
      <c r="P275" s="221"/>
      <c r="Q275" s="221"/>
      <c r="R275" s="221"/>
      <c r="S275" s="221"/>
      <c r="T275" s="221"/>
      <c r="U275" s="221"/>
      <c r="V275" s="221"/>
    </row>
    <row r="276" spans="2:22" ht="15.75" customHeight="1" x14ac:dyDescent="0.2">
      <c r="B276"/>
      <c r="C276" s="220"/>
      <c r="D276" s="221"/>
      <c r="E276" s="221"/>
      <c r="F276" s="221"/>
      <c r="G276" s="221"/>
      <c r="H276" s="221"/>
      <c r="I276" s="221"/>
      <c r="J276" s="221"/>
      <c r="K276" s="221"/>
      <c r="L276" s="221"/>
      <c r="M276" s="221"/>
      <c r="N276" s="221"/>
      <c r="O276" s="221"/>
      <c r="P276" s="221"/>
      <c r="Q276" s="221"/>
      <c r="R276" s="221"/>
      <c r="S276" s="221"/>
      <c r="T276" s="221"/>
      <c r="U276" s="221"/>
      <c r="V276" s="221"/>
    </row>
    <row r="277" spans="2:22" ht="15.75" customHeight="1" x14ac:dyDescent="0.2">
      <c r="B277"/>
      <c r="C277" s="220"/>
      <c r="D277" s="221"/>
      <c r="E277" s="221"/>
      <c r="F277" s="221"/>
      <c r="G277" s="221"/>
      <c r="H277" s="221"/>
      <c r="I277" s="221"/>
      <c r="J277" s="221"/>
      <c r="K277" s="221"/>
      <c r="L277" s="221"/>
      <c r="M277" s="221"/>
      <c r="N277" s="221"/>
      <c r="O277" s="221"/>
      <c r="P277" s="221"/>
      <c r="Q277" s="221"/>
      <c r="R277" s="221"/>
      <c r="S277" s="221"/>
      <c r="T277" s="221"/>
      <c r="U277" s="221"/>
      <c r="V277" s="221"/>
    </row>
    <row r="278" spans="2:22" ht="15.75" customHeight="1" x14ac:dyDescent="0.2">
      <c r="B278"/>
      <c r="C278" s="220"/>
      <c r="D278" s="221"/>
      <c r="E278" s="221"/>
      <c r="F278" s="221"/>
      <c r="G278" s="221"/>
      <c r="H278" s="221"/>
      <c r="I278" s="221"/>
      <c r="J278" s="221"/>
      <c r="K278" s="221"/>
      <c r="L278" s="221"/>
      <c r="M278" s="221"/>
      <c r="N278" s="221"/>
      <c r="O278" s="221"/>
      <c r="P278" s="221"/>
      <c r="Q278" s="221"/>
      <c r="R278" s="221"/>
      <c r="S278" s="221"/>
      <c r="T278" s="221"/>
      <c r="U278" s="221"/>
      <c r="V278" s="221"/>
    </row>
    <row r="279" spans="2:22" ht="15.75" customHeight="1" x14ac:dyDescent="0.2">
      <c r="B279"/>
      <c r="C279" s="220"/>
      <c r="D279" s="221"/>
      <c r="E279" s="221"/>
      <c r="F279" s="221"/>
      <c r="G279" s="221"/>
      <c r="H279" s="221"/>
      <c r="I279" s="221"/>
      <c r="J279" s="221"/>
      <c r="K279" s="221"/>
      <c r="L279" s="221"/>
      <c r="M279" s="221"/>
      <c r="N279" s="221"/>
      <c r="O279" s="221"/>
      <c r="P279" s="221"/>
      <c r="Q279" s="221"/>
      <c r="R279" s="221"/>
      <c r="S279" s="221"/>
      <c r="T279" s="221"/>
      <c r="U279" s="221"/>
      <c r="V279" s="221"/>
    </row>
    <row r="280" spans="2:22" ht="15.75" customHeight="1" x14ac:dyDescent="0.2">
      <c r="B280"/>
      <c r="C280" s="220"/>
      <c r="D280" s="221"/>
      <c r="E280" s="221"/>
      <c r="F280" s="221"/>
      <c r="G280" s="221"/>
      <c r="H280" s="221"/>
      <c r="I280" s="221"/>
      <c r="J280" s="221"/>
      <c r="K280" s="221"/>
      <c r="L280" s="221"/>
      <c r="M280" s="221"/>
      <c r="N280" s="221"/>
      <c r="O280" s="221"/>
      <c r="P280" s="221"/>
      <c r="Q280" s="221"/>
      <c r="R280" s="221"/>
      <c r="S280" s="221"/>
      <c r="T280" s="221"/>
      <c r="U280" s="221"/>
      <c r="V280" s="221"/>
    </row>
    <row r="281" spans="2:22" ht="15.75" customHeight="1" x14ac:dyDescent="0.2">
      <c r="B281"/>
      <c r="C281" s="220"/>
      <c r="D281" s="221"/>
      <c r="E281" s="221"/>
      <c r="F281" s="221"/>
      <c r="G281" s="221"/>
      <c r="H281" s="221"/>
      <c r="I281" s="221"/>
      <c r="J281" s="221"/>
      <c r="K281" s="221"/>
      <c r="L281" s="221"/>
      <c r="M281" s="221"/>
      <c r="N281" s="221"/>
      <c r="O281" s="221"/>
      <c r="P281" s="221"/>
      <c r="Q281" s="221"/>
      <c r="R281" s="221"/>
      <c r="S281" s="221"/>
      <c r="T281" s="221"/>
      <c r="U281" s="221"/>
      <c r="V281" s="221"/>
    </row>
    <row r="282" spans="2:22" ht="15.75" customHeight="1" x14ac:dyDescent="0.2">
      <c r="B282"/>
      <c r="C282" s="220"/>
      <c r="D282" s="221"/>
      <c r="E282" s="221"/>
      <c r="F282" s="221"/>
      <c r="G282" s="221"/>
      <c r="H282" s="221"/>
      <c r="I282" s="221"/>
      <c r="J282" s="221"/>
      <c r="K282" s="221"/>
      <c r="L282" s="221"/>
      <c r="M282" s="221"/>
      <c r="N282" s="221"/>
      <c r="O282" s="221"/>
      <c r="P282" s="221"/>
      <c r="Q282" s="221"/>
      <c r="R282" s="221"/>
      <c r="S282" s="221"/>
      <c r="T282" s="221"/>
      <c r="U282" s="221"/>
      <c r="V282" s="221"/>
    </row>
    <row r="283" spans="2:22" ht="15.75" customHeight="1" x14ac:dyDescent="0.2">
      <c r="B283"/>
      <c r="C283" s="220"/>
      <c r="D283" s="221"/>
      <c r="E283" s="221"/>
      <c r="F283" s="221"/>
      <c r="G283" s="221"/>
      <c r="H283" s="221"/>
      <c r="I283" s="221"/>
      <c r="J283" s="221"/>
      <c r="K283" s="221"/>
      <c r="L283" s="221"/>
      <c r="M283" s="221"/>
      <c r="N283" s="221"/>
      <c r="O283" s="221"/>
      <c r="P283" s="221"/>
      <c r="Q283" s="221"/>
      <c r="R283" s="221"/>
      <c r="S283" s="221"/>
      <c r="T283" s="221"/>
      <c r="U283" s="221"/>
      <c r="V283" s="221"/>
    </row>
    <row r="284" spans="2:22" ht="15.75" customHeight="1" x14ac:dyDescent="0.2">
      <c r="B284"/>
      <c r="C284" s="220"/>
      <c r="D284" s="221"/>
      <c r="E284" s="221"/>
      <c r="F284" s="221"/>
      <c r="G284" s="221"/>
      <c r="H284" s="221"/>
      <c r="I284" s="221"/>
      <c r="J284" s="221"/>
      <c r="K284" s="221"/>
      <c r="L284" s="221"/>
      <c r="M284" s="221"/>
      <c r="N284" s="221"/>
      <c r="O284" s="221"/>
      <c r="P284" s="221"/>
      <c r="Q284" s="221"/>
      <c r="R284" s="221"/>
      <c r="S284" s="221"/>
      <c r="T284" s="221"/>
      <c r="U284" s="221"/>
      <c r="V284" s="221"/>
    </row>
    <row r="285" spans="2:22" ht="15.75" customHeight="1" x14ac:dyDescent="0.2">
      <c r="B285"/>
      <c r="C285" s="220"/>
      <c r="D285" s="221"/>
      <c r="E285" s="221"/>
      <c r="F285" s="221"/>
      <c r="G285" s="221"/>
      <c r="H285" s="221"/>
      <c r="I285" s="221"/>
      <c r="J285" s="221"/>
      <c r="K285" s="221"/>
      <c r="L285" s="221"/>
      <c r="M285" s="221"/>
      <c r="N285" s="221"/>
      <c r="O285" s="221"/>
      <c r="P285" s="221"/>
      <c r="Q285" s="221"/>
      <c r="R285" s="221"/>
      <c r="S285" s="221"/>
      <c r="T285" s="221"/>
      <c r="U285" s="221"/>
      <c r="V285" s="221"/>
    </row>
    <row r="286" spans="2:22" ht="15.75" customHeight="1" x14ac:dyDescent="0.2">
      <c r="B286"/>
      <c r="C286" s="220"/>
      <c r="D286" s="221"/>
      <c r="E286" s="221"/>
      <c r="F286" s="221"/>
      <c r="G286" s="221"/>
      <c r="H286" s="221"/>
      <c r="I286" s="221"/>
      <c r="J286" s="221"/>
      <c r="K286" s="221"/>
      <c r="L286" s="221"/>
      <c r="M286" s="221"/>
      <c r="N286" s="221"/>
      <c r="O286" s="221"/>
      <c r="P286" s="221"/>
      <c r="Q286" s="221"/>
      <c r="R286" s="221"/>
      <c r="S286" s="221"/>
      <c r="T286" s="221"/>
      <c r="U286" s="221"/>
      <c r="V286" s="221"/>
    </row>
    <row r="287" spans="2:22" ht="15.75" customHeight="1" x14ac:dyDescent="0.2">
      <c r="B287"/>
      <c r="C287" s="220"/>
      <c r="D287" s="221"/>
      <c r="E287" s="221"/>
      <c r="F287" s="221"/>
      <c r="G287" s="221"/>
      <c r="H287" s="221"/>
      <c r="I287" s="221"/>
      <c r="J287" s="221"/>
      <c r="K287" s="221"/>
      <c r="L287" s="221"/>
      <c r="M287" s="221"/>
      <c r="N287" s="221"/>
      <c r="O287" s="221"/>
      <c r="P287" s="221"/>
      <c r="Q287" s="221"/>
      <c r="R287" s="221"/>
      <c r="S287" s="221"/>
      <c r="T287" s="221"/>
      <c r="U287" s="221"/>
      <c r="V287" s="221"/>
    </row>
    <row r="288" spans="2:22" ht="15.75" customHeight="1" x14ac:dyDescent="0.2">
      <c r="B288"/>
      <c r="C288" s="220"/>
      <c r="D288" s="221"/>
      <c r="E288" s="221"/>
      <c r="F288" s="221"/>
      <c r="G288" s="221"/>
      <c r="H288" s="221"/>
      <c r="I288" s="221"/>
      <c r="J288" s="221"/>
      <c r="K288" s="221"/>
      <c r="L288" s="221"/>
      <c r="M288" s="221"/>
      <c r="N288" s="221"/>
      <c r="O288" s="221"/>
      <c r="P288" s="221"/>
      <c r="Q288" s="221"/>
      <c r="R288" s="221"/>
      <c r="S288" s="221"/>
      <c r="T288" s="221"/>
      <c r="U288" s="221"/>
      <c r="V288" s="221"/>
    </row>
    <row r="289" spans="2:22" ht="15.75" customHeight="1" x14ac:dyDescent="0.2">
      <c r="B289"/>
      <c r="C289" s="220"/>
      <c r="D289" s="221"/>
      <c r="E289" s="221"/>
      <c r="F289" s="221"/>
      <c r="G289" s="221"/>
      <c r="H289" s="221"/>
      <c r="I289" s="221"/>
      <c r="J289" s="221"/>
      <c r="K289" s="221"/>
      <c r="L289" s="221"/>
      <c r="M289" s="221"/>
      <c r="N289" s="221"/>
      <c r="O289" s="221"/>
      <c r="P289" s="221"/>
      <c r="Q289" s="221"/>
      <c r="R289" s="221"/>
      <c r="S289" s="221"/>
      <c r="T289" s="221"/>
      <c r="U289" s="221"/>
      <c r="V289" s="221"/>
    </row>
    <row r="290" spans="2:22" ht="15.75" customHeight="1" x14ac:dyDescent="0.2">
      <c r="B290"/>
      <c r="C290" s="220"/>
      <c r="D290" s="221"/>
      <c r="E290" s="221"/>
      <c r="F290" s="221"/>
      <c r="G290" s="221"/>
      <c r="H290" s="221"/>
      <c r="I290" s="221"/>
      <c r="J290" s="221"/>
      <c r="K290" s="221"/>
      <c r="L290" s="221"/>
      <c r="M290" s="221"/>
      <c r="N290" s="221"/>
      <c r="O290" s="221"/>
      <c r="P290" s="221"/>
      <c r="Q290" s="221"/>
      <c r="R290" s="221"/>
      <c r="S290" s="221"/>
      <c r="T290" s="221"/>
      <c r="U290" s="221"/>
      <c r="V290" s="221"/>
    </row>
    <row r="291" spans="2:22" ht="15.75" customHeight="1" x14ac:dyDescent="0.2">
      <c r="B291"/>
      <c r="C291" s="220"/>
      <c r="D291" s="221"/>
      <c r="E291" s="221"/>
      <c r="F291" s="221"/>
      <c r="G291" s="221"/>
      <c r="H291" s="221"/>
      <c r="I291" s="221"/>
      <c r="J291" s="221"/>
      <c r="K291" s="221"/>
      <c r="L291" s="221"/>
      <c r="M291" s="221"/>
      <c r="N291" s="221"/>
      <c r="O291" s="221"/>
      <c r="P291" s="221"/>
      <c r="Q291" s="221"/>
      <c r="R291" s="221"/>
      <c r="S291" s="221"/>
      <c r="T291" s="221"/>
      <c r="U291" s="221"/>
      <c r="V291" s="221"/>
    </row>
    <row r="292" spans="2:22" ht="15.75" customHeight="1" x14ac:dyDescent="0.2">
      <c r="B292"/>
      <c r="C292" s="220"/>
      <c r="D292" s="221"/>
      <c r="E292" s="221"/>
      <c r="F292" s="221"/>
      <c r="G292" s="221"/>
      <c r="H292" s="221"/>
      <c r="I292" s="221"/>
      <c r="J292" s="221"/>
      <c r="K292" s="221"/>
      <c r="L292" s="221"/>
      <c r="M292" s="221"/>
      <c r="N292" s="221"/>
      <c r="O292" s="221"/>
      <c r="P292" s="221"/>
      <c r="Q292" s="221"/>
      <c r="R292" s="221"/>
      <c r="S292" s="221"/>
      <c r="T292" s="221"/>
      <c r="U292" s="221"/>
      <c r="V292" s="221"/>
    </row>
    <row r="293" spans="2:22" ht="15.75" customHeight="1" x14ac:dyDescent="0.2">
      <c r="B293"/>
      <c r="C293" s="220"/>
      <c r="D293" s="221"/>
      <c r="E293" s="221"/>
      <c r="F293" s="221"/>
      <c r="G293" s="221"/>
      <c r="H293" s="221"/>
      <c r="I293" s="221"/>
      <c r="J293" s="221"/>
      <c r="K293" s="221"/>
      <c r="L293" s="221"/>
      <c r="M293" s="221"/>
      <c r="N293" s="221"/>
      <c r="O293" s="221"/>
      <c r="P293" s="221"/>
      <c r="Q293" s="221"/>
      <c r="R293" s="221"/>
      <c r="S293" s="221"/>
      <c r="T293" s="221"/>
      <c r="U293" s="221"/>
      <c r="V293" s="221"/>
    </row>
    <row r="294" spans="2:22" ht="15.75" customHeight="1" x14ac:dyDescent="0.2">
      <c r="B294"/>
      <c r="C294" s="220"/>
      <c r="D294" s="221"/>
      <c r="E294" s="221"/>
      <c r="F294" s="221"/>
      <c r="G294" s="221"/>
      <c r="H294" s="221"/>
      <c r="I294" s="221"/>
      <c r="J294" s="221"/>
      <c r="K294" s="221"/>
      <c r="L294" s="221"/>
      <c r="M294" s="221"/>
      <c r="N294" s="221"/>
      <c r="O294" s="221"/>
      <c r="P294" s="221"/>
      <c r="Q294" s="221"/>
      <c r="R294" s="221"/>
      <c r="S294" s="221"/>
      <c r="T294" s="221"/>
      <c r="U294" s="221"/>
      <c r="V294" s="221"/>
    </row>
    <row r="295" spans="2:22" ht="15.75" customHeight="1" x14ac:dyDescent="0.2">
      <c r="B295"/>
      <c r="C295" s="220"/>
      <c r="D295" s="221"/>
      <c r="E295" s="221"/>
      <c r="F295" s="221"/>
      <c r="G295" s="221"/>
      <c r="H295" s="221"/>
      <c r="I295" s="221"/>
      <c r="J295" s="221"/>
      <c r="K295" s="221"/>
      <c r="L295" s="221"/>
      <c r="M295" s="221"/>
      <c r="N295" s="221"/>
      <c r="O295" s="221"/>
      <c r="P295" s="221"/>
      <c r="Q295" s="221"/>
      <c r="R295" s="221"/>
      <c r="S295" s="221"/>
      <c r="T295" s="221"/>
      <c r="U295" s="221"/>
      <c r="V295" s="221"/>
    </row>
    <row r="296" spans="2:22" ht="15.75" customHeight="1" x14ac:dyDescent="0.2">
      <c r="B296"/>
      <c r="C296" s="220"/>
      <c r="D296" s="221"/>
      <c r="E296" s="221"/>
      <c r="F296" s="221"/>
      <c r="G296" s="221"/>
      <c r="H296" s="221"/>
      <c r="I296" s="221"/>
      <c r="J296" s="221"/>
      <c r="K296" s="221"/>
      <c r="L296" s="221"/>
      <c r="M296" s="221"/>
      <c r="N296" s="221"/>
      <c r="O296" s="221"/>
      <c r="P296" s="221"/>
      <c r="Q296" s="221"/>
      <c r="R296" s="221"/>
      <c r="S296" s="221"/>
      <c r="T296" s="221"/>
      <c r="U296" s="221"/>
      <c r="V296" s="221"/>
    </row>
    <row r="297" spans="2:22" ht="15.75" customHeight="1" x14ac:dyDescent="0.2">
      <c r="B297"/>
      <c r="C297" s="220"/>
      <c r="D297" s="221"/>
      <c r="E297" s="221"/>
      <c r="F297" s="221"/>
      <c r="G297" s="221"/>
      <c r="H297" s="221"/>
      <c r="I297" s="221"/>
      <c r="J297" s="221"/>
      <c r="K297" s="221"/>
      <c r="L297" s="221"/>
      <c r="M297" s="221"/>
      <c r="N297" s="221"/>
      <c r="O297" s="221"/>
      <c r="P297" s="221"/>
      <c r="Q297" s="221"/>
      <c r="R297" s="221"/>
      <c r="S297" s="221"/>
      <c r="T297" s="221"/>
      <c r="U297" s="221"/>
      <c r="V297" s="221"/>
    </row>
    <row r="298" spans="2:22" ht="15.75" customHeight="1" x14ac:dyDescent="0.2">
      <c r="B298"/>
      <c r="C298" s="220"/>
      <c r="D298" s="221"/>
      <c r="E298" s="221"/>
      <c r="F298" s="221"/>
      <c r="G298" s="221"/>
      <c r="H298" s="221"/>
      <c r="I298" s="221"/>
      <c r="J298" s="221"/>
      <c r="K298" s="221"/>
      <c r="L298" s="221"/>
      <c r="M298" s="221"/>
      <c r="N298" s="221"/>
      <c r="O298" s="221"/>
      <c r="P298" s="221"/>
      <c r="Q298" s="221"/>
      <c r="R298" s="221"/>
      <c r="S298" s="221"/>
      <c r="T298" s="221"/>
      <c r="U298" s="221"/>
      <c r="V298" s="221"/>
    </row>
    <row r="299" spans="2:22" ht="15.75" customHeight="1" x14ac:dyDescent="0.2">
      <c r="B299"/>
      <c r="C299" s="220"/>
      <c r="D299" s="221"/>
      <c r="E299" s="221"/>
      <c r="F299" s="221"/>
      <c r="G299" s="221"/>
      <c r="H299" s="221"/>
      <c r="I299" s="221"/>
      <c r="J299" s="221"/>
      <c r="K299" s="221"/>
      <c r="L299" s="221"/>
      <c r="M299" s="221"/>
      <c r="N299" s="221"/>
      <c r="O299" s="221"/>
      <c r="P299" s="221"/>
      <c r="Q299" s="221"/>
      <c r="R299" s="221"/>
      <c r="S299" s="221"/>
      <c r="T299" s="221"/>
      <c r="U299" s="221"/>
      <c r="V299" s="221"/>
    </row>
    <row r="300" spans="2:22" ht="15.75" customHeight="1" x14ac:dyDescent="0.2">
      <c r="B300"/>
      <c r="C300" s="220"/>
      <c r="D300" s="221"/>
      <c r="E300" s="221"/>
      <c r="F300" s="221"/>
      <c r="G300" s="221"/>
      <c r="H300" s="221"/>
      <c r="I300" s="221"/>
      <c r="J300" s="221"/>
      <c r="K300" s="221"/>
      <c r="L300" s="221"/>
      <c r="M300" s="221"/>
      <c r="N300" s="221"/>
      <c r="O300" s="221"/>
      <c r="P300" s="221"/>
      <c r="Q300" s="221"/>
      <c r="R300" s="221"/>
      <c r="S300" s="221"/>
      <c r="T300" s="221"/>
      <c r="U300" s="221"/>
      <c r="V300" s="221"/>
    </row>
    <row r="301" spans="2:22" ht="15.75" customHeight="1" x14ac:dyDescent="0.2">
      <c r="B301"/>
      <c r="C301" s="220"/>
      <c r="D301" s="221"/>
      <c r="E301" s="221"/>
      <c r="F301" s="221"/>
      <c r="G301" s="221"/>
      <c r="H301" s="221"/>
      <c r="I301" s="221"/>
      <c r="J301" s="221"/>
      <c r="K301" s="221"/>
      <c r="L301" s="221"/>
      <c r="M301" s="221"/>
      <c r="N301" s="221"/>
      <c r="O301" s="221"/>
      <c r="P301" s="221"/>
      <c r="Q301" s="221"/>
      <c r="R301" s="221"/>
      <c r="S301" s="221"/>
      <c r="T301" s="221"/>
      <c r="U301" s="221"/>
      <c r="V301" s="221"/>
    </row>
    <row r="302" spans="2:22" ht="15.75" customHeight="1" x14ac:dyDescent="0.2">
      <c r="B302"/>
      <c r="C302" s="220"/>
      <c r="D302" s="221"/>
      <c r="E302" s="221"/>
      <c r="F302" s="221"/>
      <c r="G302" s="221"/>
      <c r="H302" s="221"/>
      <c r="I302" s="221"/>
      <c r="J302" s="221"/>
      <c r="K302" s="221"/>
      <c r="L302" s="221"/>
      <c r="M302" s="221"/>
      <c r="N302" s="221"/>
      <c r="O302" s="221"/>
      <c r="P302" s="221"/>
      <c r="Q302" s="221"/>
      <c r="R302" s="221"/>
      <c r="S302" s="221"/>
      <c r="T302" s="221"/>
      <c r="U302" s="221"/>
      <c r="V302" s="221"/>
    </row>
    <row r="303" spans="2:22" ht="15.75" customHeight="1" x14ac:dyDescent="0.2">
      <c r="B303"/>
      <c r="C303" s="220"/>
      <c r="D303" s="221"/>
      <c r="E303" s="221"/>
      <c r="F303" s="221"/>
      <c r="G303" s="221"/>
      <c r="H303" s="221"/>
      <c r="I303" s="221"/>
      <c r="J303" s="221"/>
      <c r="K303" s="221"/>
      <c r="L303" s="221"/>
      <c r="M303" s="221"/>
      <c r="N303" s="221"/>
      <c r="O303" s="221"/>
      <c r="P303" s="221"/>
      <c r="Q303" s="221"/>
      <c r="R303" s="221"/>
      <c r="S303" s="221"/>
      <c r="T303" s="221"/>
      <c r="U303" s="221"/>
      <c r="V303" s="221"/>
    </row>
    <row r="304" spans="2:22" ht="15.75" customHeight="1" x14ac:dyDescent="0.2">
      <c r="B304"/>
      <c r="C304" s="220"/>
      <c r="D304" s="221"/>
      <c r="E304" s="221"/>
      <c r="F304" s="221"/>
      <c r="G304" s="221"/>
      <c r="H304" s="221"/>
      <c r="I304" s="221"/>
      <c r="J304" s="221"/>
      <c r="K304" s="221"/>
      <c r="L304" s="221"/>
      <c r="M304" s="221"/>
      <c r="N304" s="221"/>
      <c r="O304" s="221"/>
      <c r="P304" s="221"/>
      <c r="Q304" s="221"/>
      <c r="R304" s="221"/>
      <c r="S304" s="221"/>
      <c r="T304" s="221"/>
      <c r="U304" s="221"/>
      <c r="V304" s="221"/>
    </row>
    <row r="305" spans="2:22" ht="15.75" customHeight="1" x14ac:dyDescent="0.2">
      <c r="B305"/>
      <c r="C305" s="220"/>
      <c r="D305" s="221"/>
      <c r="E305" s="221"/>
      <c r="F305" s="221"/>
      <c r="G305" s="221"/>
      <c r="H305" s="221"/>
      <c r="I305" s="221"/>
      <c r="J305" s="221"/>
      <c r="K305" s="221"/>
      <c r="L305" s="221"/>
      <c r="M305" s="221"/>
      <c r="N305" s="221"/>
      <c r="O305" s="221"/>
      <c r="P305" s="221"/>
      <c r="Q305" s="221"/>
      <c r="R305" s="221"/>
      <c r="S305" s="221"/>
      <c r="T305" s="221"/>
      <c r="U305" s="221"/>
      <c r="V305" s="221"/>
    </row>
    <row r="306" spans="2:22" ht="15.75" customHeight="1" x14ac:dyDescent="0.2">
      <c r="B306"/>
      <c r="C306" s="220"/>
      <c r="D306" s="221"/>
      <c r="E306" s="221"/>
      <c r="F306" s="221"/>
      <c r="G306" s="221"/>
      <c r="H306" s="221"/>
      <c r="I306" s="221"/>
      <c r="J306" s="221"/>
      <c r="K306" s="221"/>
      <c r="L306" s="221"/>
      <c r="M306" s="221"/>
      <c r="N306" s="221"/>
      <c r="O306" s="221"/>
      <c r="P306" s="221"/>
      <c r="Q306" s="221"/>
      <c r="R306" s="221"/>
      <c r="S306" s="221"/>
      <c r="T306" s="221"/>
      <c r="U306" s="221"/>
      <c r="V306" s="221"/>
    </row>
    <row r="307" spans="2:22" ht="15.75" customHeight="1" x14ac:dyDescent="0.2">
      <c r="B307"/>
      <c r="C307" s="220"/>
      <c r="D307" s="221"/>
      <c r="E307" s="221"/>
      <c r="F307" s="221"/>
      <c r="G307" s="221"/>
      <c r="H307" s="221"/>
      <c r="I307" s="221"/>
      <c r="J307" s="221"/>
      <c r="K307" s="221"/>
      <c r="L307" s="221"/>
      <c r="M307" s="221"/>
      <c r="N307" s="221"/>
      <c r="O307" s="221"/>
      <c r="P307" s="221"/>
      <c r="Q307" s="221"/>
      <c r="R307" s="221"/>
      <c r="S307" s="221"/>
      <c r="T307" s="221"/>
      <c r="U307" s="221"/>
      <c r="V307" s="221"/>
    </row>
    <row r="308" spans="2:22" ht="15.75" customHeight="1" x14ac:dyDescent="0.2">
      <c r="B308"/>
      <c r="C308" s="220"/>
      <c r="D308" s="221"/>
      <c r="E308" s="221"/>
      <c r="F308" s="221"/>
      <c r="G308" s="221"/>
      <c r="H308" s="221"/>
      <c r="I308" s="221"/>
      <c r="J308" s="221"/>
      <c r="K308" s="221"/>
      <c r="L308" s="221"/>
      <c r="M308" s="221"/>
      <c r="N308" s="221"/>
      <c r="O308" s="221"/>
      <c r="P308" s="221"/>
      <c r="Q308" s="221"/>
      <c r="R308" s="221"/>
      <c r="S308" s="221"/>
      <c r="T308" s="221"/>
      <c r="U308" s="221"/>
      <c r="V308" s="221"/>
    </row>
    <row r="309" spans="2:22" ht="15.75" customHeight="1" x14ac:dyDescent="0.2">
      <c r="B309"/>
      <c r="C309" s="220"/>
      <c r="D309" s="221"/>
      <c r="E309" s="221"/>
      <c r="F309" s="221"/>
      <c r="G309" s="221"/>
      <c r="H309" s="221"/>
      <c r="I309" s="221"/>
      <c r="J309" s="221"/>
      <c r="K309" s="221"/>
      <c r="L309" s="221"/>
      <c r="M309" s="221"/>
      <c r="N309" s="221"/>
      <c r="O309" s="221"/>
      <c r="P309" s="221"/>
      <c r="Q309" s="221"/>
      <c r="R309" s="221"/>
      <c r="S309" s="221"/>
      <c r="T309" s="221"/>
      <c r="U309" s="221"/>
      <c r="V309" s="221"/>
    </row>
    <row r="310" spans="2:22" ht="15.75" customHeight="1" x14ac:dyDescent="0.2">
      <c r="B310"/>
      <c r="C310" s="220"/>
      <c r="D310" s="221"/>
      <c r="E310" s="221"/>
      <c r="F310" s="221"/>
      <c r="G310" s="221"/>
      <c r="H310" s="221"/>
      <c r="I310" s="221"/>
      <c r="J310" s="221"/>
      <c r="K310" s="221"/>
      <c r="L310" s="221"/>
      <c r="M310" s="221"/>
      <c r="N310" s="221"/>
      <c r="O310" s="221"/>
      <c r="P310" s="221"/>
      <c r="Q310" s="221"/>
      <c r="R310" s="221"/>
      <c r="S310" s="221"/>
      <c r="T310" s="221"/>
      <c r="U310" s="221"/>
      <c r="V310" s="221"/>
    </row>
    <row r="311" spans="2:22" ht="15.75" customHeight="1" x14ac:dyDescent="0.2">
      <c r="B311"/>
      <c r="C311" s="220"/>
      <c r="D311" s="221"/>
      <c r="E311" s="221"/>
      <c r="F311" s="221"/>
      <c r="G311" s="221"/>
      <c r="H311" s="221"/>
      <c r="I311" s="221"/>
      <c r="J311" s="221"/>
      <c r="K311" s="221"/>
      <c r="L311" s="221"/>
      <c r="M311" s="221"/>
      <c r="N311" s="221"/>
      <c r="O311" s="221"/>
      <c r="P311" s="221"/>
      <c r="Q311" s="221"/>
      <c r="R311" s="221"/>
      <c r="S311" s="221"/>
      <c r="T311" s="221"/>
      <c r="U311" s="221"/>
      <c r="V311" s="221"/>
    </row>
    <row r="312" spans="2:22" ht="15.75" customHeight="1" x14ac:dyDescent="0.2">
      <c r="B312"/>
      <c r="C312" s="220"/>
      <c r="D312" s="221"/>
      <c r="E312" s="221"/>
      <c r="F312" s="221"/>
      <c r="G312" s="221"/>
      <c r="H312" s="221"/>
      <c r="I312" s="221"/>
      <c r="J312" s="221"/>
      <c r="K312" s="221"/>
      <c r="L312" s="221"/>
      <c r="M312" s="221"/>
      <c r="N312" s="221"/>
      <c r="O312" s="221"/>
      <c r="P312" s="221"/>
      <c r="Q312" s="221"/>
      <c r="R312" s="221"/>
      <c r="S312" s="221"/>
      <c r="T312" s="221"/>
      <c r="U312" s="221"/>
      <c r="V312" s="221"/>
    </row>
    <row r="313" spans="2:22" ht="15.75" customHeight="1" x14ac:dyDescent="0.2">
      <c r="B313"/>
      <c r="C313" s="220"/>
      <c r="D313" s="221"/>
      <c r="E313" s="221"/>
      <c r="F313" s="221"/>
      <c r="G313" s="221"/>
      <c r="H313" s="221"/>
      <c r="I313" s="221"/>
      <c r="J313" s="221"/>
      <c r="K313" s="221"/>
      <c r="L313" s="221"/>
      <c r="M313" s="221"/>
      <c r="N313" s="221"/>
      <c r="O313" s="221"/>
      <c r="P313" s="221"/>
      <c r="Q313" s="221"/>
      <c r="R313" s="221"/>
      <c r="S313" s="221"/>
      <c r="T313" s="221"/>
      <c r="U313" s="221"/>
      <c r="V313" s="221"/>
    </row>
    <row r="314" spans="2:22" ht="15.75" customHeight="1" x14ac:dyDescent="0.2">
      <c r="B314"/>
      <c r="C314" s="220"/>
      <c r="D314" s="221"/>
      <c r="E314" s="221"/>
      <c r="F314" s="221"/>
      <c r="G314" s="221"/>
      <c r="H314" s="221"/>
      <c r="I314" s="221"/>
      <c r="J314" s="221"/>
      <c r="K314" s="221"/>
      <c r="L314" s="221"/>
      <c r="M314" s="221"/>
      <c r="N314" s="221"/>
      <c r="O314" s="221"/>
      <c r="P314" s="221"/>
      <c r="Q314" s="221"/>
      <c r="R314" s="221"/>
      <c r="S314" s="221"/>
      <c r="T314" s="221"/>
      <c r="U314" s="221"/>
      <c r="V314" s="221"/>
    </row>
    <row r="315" spans="2:22" ht="15.75" customHeight="1" x14ac:dyDescent="0.2">
      <c r="B315"/>
      <c r="C315" s="220"/>
      <c r="D315" s="221"/>
      <c r="E315" s="221"/>
      <c r="F315" s="221"/>
      <c r="G315" s="221"/>
      <c r="H315" s="221"/>
      <c r="I315" s="221"/>
      <c r="J315" s="221"/>
      <c r="K315" s="221"/>
      <c r="L315" s="221"/>
      <c r="M315" s="221"/>
      <c r="N315" s="221"/>
      <c r="O315" s="221"/>
      <c r="P315" s="221"/>
      <c r="Q315" s="221"/>
      <c r="R315" s="221"/>
      <c r="S315" s="221"/>
      <c r="T315" s="221"/>
      <c r="U315" s="221"/>
      <c r="V315" s="221"/>
    </row>
    <row r="316" spans="2:22" ht="15.75" customHeight="1" x14ac:dyDescent="0.2">
      <c r="B316"/>
      <c r="C316" s="220"/>
      <c r="D316" s="221"/>
      <c r="E316" s="221"/>
      <c r="F316" s="221"/>
      <c r="G316" s="221"/>
      <c r="H316" s="221"/>
      <c r="I316" s="221"/>
      <c r="J316" s="221"/>
      <c r="K316" s="221"/>
      <c r="L316" s="221"/>
      <c r="M316" s="221"/>
      <c r="N316" s="221"/>
      <c r="O316" s="221"/>
      <c r="P316" s="221"/>
      <c r="Q316" s="221"/>
      <c r="R316" s="221"/>
      <c r="S316" s="221"/>
      <c r="T316" s="221"/>
      <c r="U316" s="221"/>
      <c r="V316" s="221"/>
    </row>
    <row r="317" spans="2:22" ht="15.75" customHeight="1" x14ac:dyDescent="0.2">
      <c r="B317"/>
      <c r="C317" s="220"/>
      <c r="D317" s="221"/>
      <c r="E317" s="221"/>
      <c r="F317" s="221"/>
      <c r="G317" s="221"/>
      <c r="H317" s="221"/>
      <c r="I317" s="221"/>
      <c r="J317" s="221"/>
      <c r="K317" s="221"/>
      <c r="L317" s="221"/>
      <c r="M317" s="221"/>
      <c r="N317" s="221"/>
      <c r="O317" s="221"/>
      <c r="P317" s="221"/>
      <c r="Q317" s="221"/>
      <c r="R317" s="221"/>
      <c r="S317" s="221"/>
      <c r="T317" s="221"/>
      <c r="U317" s="221"/>
      <c r="V317" s="221"/>
    </row>
    <row r="318" spans="2:22" ht="15.75" customHeight="1" x14ac:dyDescent="0.2">
      <c r="B318"/>
      <c r="C318" s="220"/>
      <c r="D318" s="221"/>
      <c r="E318" s="221"/>
      <c r="F318" s="221"/>
      <c r="G318" s="221"/>
      <c r="H318" s="221"/>
      <c r="I318" s="221"/>
      <c r="J318" s="221"/>
      <c r="K318" s="221"/>
      <c r="L318" s="221"/>
      <c r="M318" s="221"/>
      <c r="N318" s="221"/>
      <c r="O318" s="221"/>
      <c r="P318" s="221"/>
      <c r="Q318" s="221"/>
      <c r="R318" s="221"/>
      <c r="S318" s="221"/>
      <c r="T318" s="221"/>
      <c r="U318" s="221"/>
      <c r="V318" s="221"/>
    </row>
    <row r="319" spans="2:22" ht="15.75" customHeight="1" x14ac:dyDescent="0.2">
      <c r="B319"/>
      <c r="C319" s="220"/>
      <c r="D319" s="221"/>
      <c r="E319" s="221"/>
      <c r="F319" s="221"/>
      <c r="G319" s="221"/>
      <c r="H319" s="221"/>
      <c r="I319" s="221"/>
      <c r="J319" s="221"/>
      <c r="K319" s="221"/>
      <c r="L319" s="221"/>
      <c r="M319" s="221"/>
      <c r="N319" s="221"/>
      <c r="O319" s="221"/>
      <c r="P319" s="221"/>
      <c r="Q319" s="221"/>
      <c r="R319" s="221"/>
      <c r="S319" s="221"/>
      <c r="T319" s="221"/>
      <c r="U319" s="221"/>
      <c r="V319" s="221"/>
    </row>
    <row r="320" spans="2:22" ht="15.75" customHeight="1" x14ac:dyDescent="0.2">
      <c r="B320"/>
      <c r="C320" s="220"/>
      <c r="D320" s="221"/>
      <c r="E320" s="221"/>
      <c r="F320" s="221"/>
      <c r="G320" s="221"/>
      <c r="H320" s="221"/>
      <c r="I320" s="221"/>
      <c r="J320" s="221"/>
      <c r="K320" s="221"/>
      <c r="L320" s="221"/>
      <c r="M320" s="221"/>
      <c r="N320" s="221"/>
      <c r="O320" s="221"/>
      <c r="P320" s="221"/>
      <c r="Q320" s="221"/>
      <c r="R320" s="221"/>
      <c r="S320" s="221"/>
      <c r="T320" s="221"/>
      <c r="U320" s="221"/>
      <c r="V320" s="221"/>
    </row>
    <row r="321" spans="2:22" ht="15.75" customHeight="1" x14ac:dyDescent="0.2">
      <c r="B321"/>
      <c r="C321" s="220"/>
      <c r="D321" s="221"/>
      <c r="E321" s="221"/>
      <c r="F321" s="221"/>
      <c r="G321" s="221"/>
      <c r="H321" s="221"/>
      <c r="I321" s="221"/>
      <c r="J321" s="221"/>
      <c r="K321" s="221"/>
      <c r="L321" s="221"/>
      <c r="M321" s="221"/>
      <c r="N321" s="221"/>
      <c r="O321" s="221"/>
      <c r="P321" s="221"/>
      <c r="Q321" s="221"/>
      <c r="R321" s="221"/>
      <c r="S321" s="221"/>
      <c r="T321" s="221"/>
      <c r="U321" s="221"/>
      <c r="V321" s="221"/>
    </row>
    <row r="322" spans="2:22" ht="15.75" customHeight="1" x14ac:dyDescent="0.2">
      <c r="B322"/>
      <c r="C322" s="220"/>
      <c r="D322" s="221"/>
      <c r="E322" s="221"/>
      <c r="F322" s="221"/>
      <c r="G322" s="221"/>
      <c r="H322" s="221"/>
      <c r="I322" s="221"/>
      <c r="J322" s="221"/>
      <c r="K322" s="221"/>
      <c r="L322" s="221"/>
      <c r="M322" s="221"/>
      <c r="N322" s="221"/>
      <c r="O322" s="221"/>
      <c r="P322" s="221"/>
      <c r="Q322" s="221"/>
      <c r="R322" s="221"/>
      <c r="S322" s="221"/>
      <c r="T322" s="221"/>
      <c r="U322" s="221"/>
      <c r="V322" s="221"/>
    </row>
    <row r="323" spans="2:22" ht="15.75" customHeight="1" x14ac:dyDescent="0.2">
      <c r="B323"/>
      <c r="C323" s="220"/>
      <c r="D323" s="221"/>
      <c r="E323" s="221"/>
      <c r="F323" s="221"/>
      <c r="G323" s="221"/>
      <c r="H323" s="221"/>
      <c r="I323" s="221"/>
      <c r="J323" s="221"/>
      <c r="K323" s="221"/>
      <c r="L323" s="221"/>
      <c r="M323" s="221"/>
      <c r="N323" s="221"/>
      <c r="O323" s="221"/>
      <c r="P323" s="221"/>
      <c r="Q323" s="221"/>
      <c r="R323" s="221"/>
      <c r="S323" s="221"/>
      <c r="T323" s="221"/>
      <c r="U323" s="221"/>
      <c r="V323" s="221"/>
    </row>
    <row r="324" spans="2:22" ht="15.75" customHeight="1" x14ac:dyDescent="0.2">
      <c r="B324"/>
      <c r="C324" s="220"/>
      <c r="D324" s="221"/>
      <c r="E324" s="221"/>
      <c r="F324" s="221"/>
      <c r="G324" s="221"/>
      <c r="H324" s="221"/>
      <c r="I324" s="221"/>
      <c r="J324" s="221"/>
      <c r="K324" s="221"/>
      <c r="L324" s="221"/>
      <c r="M324" s="221"/>
      <c r="N324" s="221"/>
      <c r="O324" s="221"/>
      <c r="P324" s="221"/>
      <c r="Q324" s="221"/>
      <c r="R324" s="221"/>
      <c r="S324" s="221"/>
      <c r="T324" s="221"/>
      <c r="U324" s="221"/>
      <c r="V324" s="221"/>
    </row>
    <row r="325" spans="2:22" ht="15.75" customHeight="1" x14ac:dyDescent="0.2">
      <c r="B325"/>
      <c r="C325" s="220"/>
      <c r="D325" s="221"/>
      <c r="E325" s="221"/>
      <c r="F325" s="221"/>
      <c r="G325" s="221"/>
      <c r="H325" s="221"/>
      <c r="I325" s="221"/>
      <c r="J325" s="221"/>
      <c r="K325" s="221"/>
      <c r="L325" s="221"/>
      <c r="M325" s="221"/>
      <c r="N325" s="221"/>
      <c r="O325" s="221"/>
      <c r="P325" s="221"/>
      <c r="Q325" s="221"/>
      <c r="R325" s="221"/>
      <c r="S325" s="221"/>
      <c r="T325" s="221"/>
      <c r="U325" s="221"/>
      <c r="V325" s="221"/>
    </row>
    <row r="326" spans="2:22" ht="15.75" customHeight="1" x14ac:dyDescent="0.2">
      <c r="B326"/>
      <c r="C326" s="220"/>
      <c r="D326" s="221"/>
      <c r="E326" s="221"/>
      <c r="F326" s="221"/>
      <c r="G326" s="221"/>
      <c r="H326" s="221"/>
      <c r="I326" s="221"/>
      <c r="J326" s="221"/>
      <c r="K326" s="221"/>
      <c r="L326" s="221"/>
      <c r="M326" s="221"/>
      <c r="N326" s="221"/>
      <c r="O326" s="221"/>
      <c r="P326" s="221"/>
      <c r="Q326" s="221"/>
      <c r="R326" s="221"/>
      <c r="S326" s="221"/>
      <c r="T326" s="221"/>
      <c r="U326" s="221"/>
      <c r="V326" s="221"/>
    </row>
    <row r="327" spans="2:22" ht="15.75" customHeight="1" x14ac:dyDescent="0.2">
      <c r="B327"/>
      <c r="C327" s="220"/>
      <c r="D327" s="221"/>
      <c r="E327" s="221"/>
      <c r="F327" s="221"/>
      <c r="G327" s="221"/>
      <c r="H327" s="221"/>
      <c r="I327" s="221"/>
      <c r="J327" s="221"/>
      <c r="K327" s="221"/>
      <c r="L327" s="221"/>
      <c r="M327" s="221"/>
      <c r="N327" s="221"/>
      <c r="O327" s="221"/>
      <c r="P327" s="221"/>
      <c r="Q327" s="221"/>
      <c r="R327" s="221"/>
      <c r="S327" s="221"/>
      <c r="T327" s="221"/>
      <c r="U327" s="221"/>
      <c r="V327" s="221"/>
    </row>
    <row r="328" spans="2:22" ht="15.75" customHeight="1" x14ac:dyDescent="0.2">
      <c r="B328"/>
      <c r="C328" s="220"/>
      <c r="D328" s="221"/>
      <c r="E328" s="221"/>
      <c r="F328" s="221"/>
      <c r="G328" s="221"/>
      <c r="H328" s="221"/>
      <c r="I328" s="221"/>
      <c r="J328" s="221"/>
      <c r="K328" s="221"/>
      <c r="L328" s="221"/>
      <c r="M328" s="221"/>
      <c r="N328" s="221"/>
      <c r="O328" s="221"/>
      <c r="P328" s="221"/>
      <c r="Q328" s="221"/>
      <c r="R328" s="221"/>
      <c r="S328" s="221"/>
      <c r="T328" s="221"/>
      <c r="U328" s="221"/>
      <c r="V328" s="221"/>
    </row>
    <row r="329" spans="2:22" ht="15.75" customHeight="1" x14ac:dyDescent="0.2">
      <c r="B329"/>
      <c r="C329" s="220"/>
      <c r="D329" s="221"/>
      <c r="E329" s="221"/>
      <c r="F329" s="221"/>
      <c r="G329" s="221"/>
      <c r="H329" s="221"/>
      <c r="I329" s="221"/>
      <c r="J329" s="221"/>
      <c r="K329" s="221"/>
      <c r="L329" s="221"/>
      <c r="M329" s="221"/>
      <c r="N329" s="221"/>
      <c r="O329" s="221"/>
      <c r="P329" s="221"/>
      <c r="Q329" s="221"/>
      <c r="R329" s="221"/>
      <c r="S329" s="221"/>
      <c r="T329" s="221"/>
      <c r="U329" s="221"/>
      <c r="V329" s="221"/>
    </row>
    <row r="330" spans="2:22" ht="15.75" customHeight="1" x14ac:dyDescent="0.2">
      <c r="B330"/>
      <c r="C330" s="220"/>
      <c r="D330" s="221"/>
      <c r="E330" s="221"/>
      <c r="F330" s="221"/>
      <c r="G330" s="221"/>
      <c r="H330" s="221"/>
      <c r="I330" s="221"/>
      <c r="J330" s="221"/>
      <c r="K330" s="221"/>
      <c r="L330" s="221"/>
      <c r="M330" s="221"/>
      <c r="N330" s="221"/>
      <c r="O330" s="221"/>
      <c r="P330" s="221"/>
      <c r="Q330" s="221"/>
      <c r="R330" s="221"/>
      <c r="S330" s="221"/>
      <c r="T330" s="221"/>
      <c r="U330" s="221"/>
      <c r="V330" s="221"/>
    </row>
    <row r="331" spans="2:22" ht="15.75" customHeight="1" x14ac:dyDescent="0.2">
      <c r="B331"/>
      <c r="C331" s="220"/>
      <c r="D331" s="221"/>
      <c r="E331" s="221"/>
      <c r="F331" s="221"/>
      <c r="G331" s="221"/>
      <c r="H331" s="221"/>
      <c r="I331" s="221"/>
      <c r="J331" s="221"/>
      <c r="K331" s="221"/>
      <c r="L331" s="221"/>
      <c r="M331" s="221"/>
      <c r="N331" s="221"/>
      <c r="O331" s="221"/>
      <c r="P331" s="221"/>
      <c r="Q331" s="221"/>
      <c r="R331" s="221"/>
      <c r="S331" s="221"/>
      <c r="T331" s="221"/>
      <c r="U331" s="221"/>
      <c r="V331" s="221"/>
    </row>
    <row r="332" spans="2:22" ht="15.75" customHeight="1" x14ac:dyDescent="0.2">
      <c r="B332"/>
      <c r="C332" s="220"/>
      <c r="D332" s="221"/>
      <c r="E332" s="221"/>
      <c r="F332" s="221"/>
      <c r="G332" s="221"/>
      <c r="H332" s="221"/>
      <c r="I332" s="221"/>
      <c r="J332" s="221"/>
      <c r="K332" s="221"/>
      <c r="L332" s="221"/>
      <c r="M332" s="221"/>
      <c r="N332" s="221"/>
      <c r="O332" s="221"/>
      <c r="P332" s="221"/>
      <c r="Q332" s="221"/>
      <c r="R332" s="221"/>
      <c r="S332" s="221"/>
      <c r="T332" s="221"/>
      <c r="U332" s="221"/>
      <c r="V332" s="221"/>
    </row>
    <row r="333" spans="2:22" ht="15.75" customHeight="1" x14ac:dyDescent="0.2">
      <c r="B333"/>
      <c r="C333" s="220"/>
      <c r="D333" s="221"/>
      <c r="E333" s="221"/>
      <c r="F333" s="221"/>
      <c r="G333" s="221"/>
      <c r="H333" s="221"/>
      <c r="I333" s="221"/>
      <c r="J333" s="221"/>
      <c r="K333" s="221"/>
      <c r="L333" s="221"/>
      <c r="M333" s="221"/>
      <c r="N333" s="221"/>
      <c r="O333" s="221"/>
      <c r="P333" s="221"/>
      <c r="Q333" s="221"/>
      <c r="R333" s="221"/>
      <c r="S333" s="221"/>
      <c r="T333" s="221"/>
      <c r="U333" s="221"/>
      <c r="V333" s="221"/>
    </row>
    <row r="334" spans="2:22" ht="15.75" customHeight="1" x14ac:dyDescent="0.2">
      <c r="B334"/>
      <c r="C334" s="220"/>
      <c r="D334" s="221"/>
      <c r="E334" s="221"/>
      <c r="F334" s="221"/>
      <c r="G334" s="221"/>
      <c r="H334" s="221"/>
      <c r="I334" s="221"/>
      <c r="J334" s="221"/>
      <c r="K334" s="221"/>
      <c r="L334" s="221"/>
      <c r="M334" s="221"/>
      <c r="N334" s="221"/>
      <c r="O334" s="221"/>
      <c r="P334" s="221"/>
      <c r="Q334" s="221"/>
      <c r="R334" s="221"/>
      <c r="S334" s="221"/>
      <c r="T334" s="221"/>
      <c r="U334" s="221"/>
      <c r="V334" s="221"/>
    </row>
    <row r="335" spans="2:22" ht="15.75" customHeight="1" x14ac:dyDescent="0.2">
      <c r="B335"/>
      <c r="C335" s="220"/>
      <c r="D335" s="221"/>
      <c r="E335" s="221"/>
      <c r="F335" s="221"/>
      <c r="G335" s="221"/>
      <c r="H335" s="221"/>
      <c r="I335" s="221"/>
      <c r="J335" s="221"/>
      <c r="K335" s="221"/>
      <c r="L335" s="221"/>
      <c r="M335" s="221"/>
      <c r="N335" s="221"/>
      <c r="O335" s="221"/>
      <c r="P335" s="221"/>
      <c r="Q335" s="221"/>
      <c r="R335" s="221"/>
      <c r="S335" s="221"/>
      <c r="T335" s="221"/>
      <c r="U335" s="221"/>
      <c r="V335" s="221"/>
    </row>
    <row r="336" spans="2:22" ht="15.75" customHeight="1" x14ac:dyDescent="0.2">
      <c r="B336"/>
      <c r="C336" s="220"/>
      <c r="D336" s="221"/>
      <c r="E336" s="221"/>
      <c r="F336" s="221"/>
      <c r="G336" s="221"/>
      <c r="H336" s="221"/>
      <c r="I336" s="221"/>
      <c r="J336" s="221"/>
      <c r="K336" s="221"/>
      <c r="L336" s="221"/>
      <c r="M336" s="221"/>
      <c r="N336" s="221"/>
      <c r="O336" s="221"/>
      <c r="P336" s="221"/>
      <c r="Q336" s="221"/>
      <c r="R336" s="221"/>
      <c r="S336" s="221"/>
      <c r="T336" s="221"/>
      <c r="U336" s="221"/>
      <c r="V336" s="221"/>
    </row>
    <row r="337" spans="2:22" ht="15.75" customHeight="1" x14ac:dyDescent="0.2">
      <c r="B337"/>
      <c r="C337" s="220"/>
      <c r="D337" s="221"/>
      <c r="E337" s="221"/>
      <c r="F337" s="221"/>
      <c r="G337" s="221"/>
      <c r="H337" s="221"/>
      <c r="I337" s="221"/>
      <c r="J337" s="221"/>
      <c r="K337" s="221"/>
      <c r="L337" s="221"/>
      <c r="M337" s="221"/>
      <c r="N337" s="221"/>
      <c r="O337" s="221"/>
      <c r="P337" s="221"/>
      <c r="Q337" s="221"/>
      <c r="R337" s="221"/>
      <c r="S337" s="221"/>
      <c r="T337" s="221"/>
      <c r="U337" s="221"/>
      <c r="V337" s="221"/>
    </row>
    <row r="338" spans="2:22" ht="15.75" customHeight="1" x14ac:dyDescent="0.2">
      <c r="B338"/>
      <c r="C338" s="220"/>
      <c r="D338" s="221"/>
      <c r="E338" s="221"/>
      <c r="F338" s="221"/>
      <c r="G338" s="221"/>
      <c r="H338" s="221"/>
      <c r="I338" s="221"/>
      <c r="J338" s="221"/>
      <c r="K338" s="221"/>
      <c r="L338" s="221"/>
      <c r="M338" s="221"/>
      <c r="N338" s="221"/>
      <c r="O338" s="221"/>
      <c r="P338" s="221"/>
      <c r="Q338" s="221"/>
      <c r="R338" s="221"/>
      <c r="S338" s="221"/>
      <c r="T338" s="221"/>
      <c r="U338" s="221"/>
      <c r="V338" s="221"/>
    </row>
    <row r="339" spans="2:22" ht="15.75" customHeight="1" x14ac:dyDescent="0.2">
      <c r="B339"/>
      <c r="C339" s="220"/>
      <c r="D339" s="221"/>
      <c r="E339" s="221"/>
      <c r="F339" s="221"/>
      <c r="G339" s="221"/>
      <c r="H339" s="221"/>
      <c r="I339" s="221"/>
      <c r="J339" s="221"/>
      <c r="K339" s="221"/>
      <c r="L339" s="221"/>
      <c r="M339" s="221"/>
      <c r="N339" s="221"/>
      <c r="O339" s="221"/>
      <c r="P339" s="221"/>
      <c r="Q339" s="221"/>
      <c r="R339" s="221"/>
      <c r="S339" s="221"/>
      <c r="T339" s="221"/>
      <c r="U339" s="221"/>
      <c r="V339" s="221"/>
    </row>
    <row r="340" spans="2:22" ht="15.75" customHeight="1" x14ac:dyDescent="0.2">
      <c r="B340"/>
      <c r="C340" s="220"/>
      <c r="D340" s="221"/>
      <c r="E340" s="221"/>
      <c r="F340" s="221"/>
      <c r="G340" s="221"/>
      <c r="H340" s="221"/>
      <c r="I340" s="221"/>
      <c r="J340" s="221"/>
      <c r="K340" s="221"/>
      <c r="L340" s="221"/>
      <c r="M340" s="221"/>
      <c r="N340" s="221"/>
      <c r="O340" s="221"/>
      <c r="P340" s="221"/>
      <c r="Q340" s="221"/>
      <c r="R340" s="221"/>
      <c r="S340" s="221"/>
      <c r="T340" s="221"/>
      <c r="U340" s="221"/>
      <c r="V340" s="221"/>
    </row>
    <row r="341" spans="2:22" ht="15.75" customHeight="1" x14ac:dyDescent="0.2">
      <c r="B341"/>
      <c r="C341" s="220"/>
      <c r="D341" s="221"/>
      <c r="E341" s="221"/>
      <c r="F341" s="221"/>
      <c r="G341" s="221"/>
      <c r="H341" s="221"/>
      <c r="I341" s="221"/>
      <c r="J341" s="221"/>
      <c r="K341" s="221"/>
      <c r="L341" s="221"/>
      <c r="M341" s="221"/>
      <c r="N341" s="221"/>
      <c r="O341" s="221"/>
      <c r="P341" s="221"/>
      <c r="Q341" s="221"/>
      <c r="R341" s="221"/>
      <c r="S341" s="221"/>
      <c r="T341" s="221"/>
      <c r="U341" s="221"/>
      <c r="V341" s="221"/>
    </row>
    <row r="342" spans="2:22" ht="15.75" customHeight="1" x14ac:dyDescent="0.2">
      <c r="B342"/>
      <c r="C342" s="220"/>
      <c r="D342" s="221"/>
      <c r="E342" s="221"/>
      <c r="F342" s="221"/>
      <c r="G342" s="221"/>
      <c r="H342" s="221"/>
      <c r="I342" s="221"/>
      <c r="J342" s="221"/>
      <c r="K342" s="221"/>
      <c r="L342" s="221"/>
      <c r="M342" s="221"/>
      <c r="N342" s="221"/>
      <c r="O342" s="221"/>
      <c r="P342" s="221"/>
      <c r="Q342" s="221"/>
      <c r="R342" s="221"/>
      <c r="S342" s="221"/>
      <c r="T342" s="221"/>
      <c r="U342" s="221"/>
      <c r="V342" s="221"/>
    </row>
    <row r="343" spans="2:22" ht="15.75" customHeight="1" x14ac:dyDescent="0.2">
      <c r="B343"/>
      <c r="C343" s="220"/>
      <c r="D343" s="221"/>
      <c r="E343" s="221"/>
      <c r="F343" s="221"/>
      <c r="G343" s="221"/>
      <c r="H343" s="221"/>
      <c r="I343" s="221"/>
      <c r="J343" s="221"/>
      <c r="K343" s="221"/>
      <c r="L343" s="221"/>
      <c r="M343" s="221"/>
      <c r="N343" s="221"/>
      <c r="O343" s="221"/>
      <c r="P343" s="221"/>
      <c r="Q343" s="221"/>
      <c r="R343" s="221"/>
      <c r="S343" s="221"/>
      <c r="T343" s="221"/>
      <c r="U343" s="221"/>
      <c r="V343" s="221"/>
    </row>
    <row r="344" spans="2:22" ht="15.75" customHeight="1" x14ac:dyDescent="0.2">
      <c r="B344"/>
      <c r="C344" s="220"/>
      <c r="D344" s="221"/>
      <c r="E344" s="221"/>
      <c r="F344" s="221"/>
      <c r="G344" s="221"/>
      <c r="H344" s="221"/>
      <c r="I344" s="221"/>
      <c r="J344" s="221"/>
      <c r="K344" s="221"/>
      <c r="L344" s="221"/>
      <c r="M344" s="221"/>
      <c r="N344" s="221"/>
      <c r="O344" s="221"/>
      <c r="P344" s="221"/>
      <c r="Q344" s="221"/>
      <c r="R344" s="221"/>
      <c r="S344" s="221"/>
      <c r="T344" s="221"/>
      <c r="U344" s="221"/>
      <c r="V344" s="221"/>
    </row>
    <row r="345" spans="2:22" ht="15.75" customHeight="1" x14ac:dyDescent="0.2">
      <c r="B345"/>
      <c r="C345" s="220"/>
      <c r="D345" s="221"/>
      <c r="E345" s="221"/>
      <c r="F345" s="221"/>
      <c r="G345" s="221"/>
      <c r="H345" s="221"/>
      <c r="I345" s="221"/>
      <c r="J345" s="221"/>
      <c r="K345" s="221"/>
      <c r="L345" s="221"/>
      <c r="M345" s="221"/>
      <c r="N345" s="221"/>
      <c r="O345" s="221"/>
      <c r="P345" s="221"/>
      <c r="Q345" s="221"/>
      <c r="R345" s="221"/>
      <c r="S345" s="221"/>
      <c r="T345" s="221"/>
      <c r="U345" s="221"/>
      <c r="V345" s="221"/>
    </row>
    <row r="346" spans="2:22" ht="15.75" customHeight="1" x14ac:dyDescent="0.2">
      <c r="B346"/>
      <c r="C346" s="220"/>
      <c r="D346" s="221"/>
      <c r="E346" s="221"/>
      <c r="F346" s="221"/>
      <c r="G346" s="221"/>
      <c r="H346" s="221"/>
      <c r="I346" s="221"/>
      <c r="J346" s="221"/>
      <c r="K346" s="221"/>
      <c r="L346" s="221"/>
      <c r="M346" s="221"/>
      <c r="N346" s="221"/>
      <c r="O346" s="221"/>
      <c r="P346" s="221"/>
      <c r="Q346" s="221"/>
      <c r="R346" s="221"/>
      <c r="S346" s="221"/>
      <c r="T346" s="221"/>
      <c r="U346" s="221"/>
      <c r="V346" s="221"/>
    </row>
    <row r="347" spans="2:22" ht="15.75" customHeight="1" x14ac:dyDescent="0.2">
      <c r="B347"/>
      <c r="C347" s="220"/>
      <c r="D347" s="221"/>
      <c r="E347" s="221"/>
      <c r="F347" s="221"/>
      <c r="G347" s="221"/>
      <c r="H347" s="221"/>
      <c r="I347" s="221"/>
      <c r="J347" s="221"/>
      <c r="K347" s="221"/>
      <c r="L347" s="221"/>
      <c r="M347" s="221"/>
      <c r="N347" s="221"/>
      <c r="O347" s="221"/>
      <c r="P347" s="221"/>
      <c r="Q347" s="221"/>
      <c r="R347" s="221"/>
      <c r="S347" s="221"/>
      <c r="T347" s="221"/>
      <c r="U347" s="221"/>
      <c r="V347" s="221"/>
    </row>
    <row r="348" spans="2:22" ht="15.75" customHeight="1" x14ac:dyDescent="0.2">
      <c r="B348"/>
      <c r="C348" s="220"/>
      <c r="D348" s="221"/>
      <c r="E348" s="221"/>
      <c r="F348" s="221"/>
      <c r="G348" s="221"/>
      <c r="H348" s="221"/>
      <c r="I348" s="221"/>
      <c r="J348" s="221"/>
      <c r="K348" s="221"/>
      <c r="L348" s="221"/>
      <c r="M348" s="221"/>
      <c r="N348" s="221"/>
      <c r="O348" s="221"/>
      <c r="P348" s="221"/>
      <c r="Q348" s="221"/>
      <c r="R348" s="221"/>
      <c r="S348" s="221"/>
      <c r="T348" s="221"/>
      <c r="U348" s="221"/>
      <c r="V348" s="221"/>
    </row>
    <row r="349" spans="2:22" ht="15.75" customHeight="1" x14ac:dyDescent="0.2">
      <c r="B349"/>
      <c r="C349" s="220"/>
      <c r="D349" s="221"/>
      <c r="E349" s="221"/>
      <c r="F349" s="221"/>
      <c r="G349" s="221"/>
      <c r="H349" s="221"/>
      <c r="I349" s="221"/>
      <c r="J349" s="221"/>
      <c r="K349" s="221"/>
      <c r="L349" s="221"/>
      <c r="M349" s="221"/>
      <c r="N349" s="221"/>
      <c r="O349" s="221"/>
      <c r="P349" s="221"/>
      <c r="Q349" s="221"/>
      <c r="R349" s="221"/>
      <c r="S349" s="221"/>
      <c r="T349" s="221"/>
      <c r="U349" s="221"/>
      <c r="V349" s="221"/>
    </row>
    <row r="350" spans="2:22" ht="15.75" customHeight="1" x14ac:dyDescent="0.2">
      <c r="B350"/>
      <c r="C350" s="220"/>
      <c r="D350" s="221"/>
      <c r="E350" s="221"/>
      <c r="F350" s="221"/>
      <c r="G350" s="221"/>
      <c r="H350" s="221"/>
      <c r="I350" s="221"/>
      <c r="J350" s="221"/>
      <c r="K350" s="221"/>
      <c r="L350" s="221"/>
      <c r="M350" s="221"/>
      <c r="N350" s="221"/>
      <c r="O350" s="221"/>
      <c r="P350" s="221"/>
      <c r="Q350" s="221"/>
      <c r="R350" s="221"/>
      <c r="S350" s="221"/>
      <c r="T350" s="221"/>
      <c r="U350" s="221"/>
      <c r="V350" s="221"/>
    </row>
    <row r="351" spans="2:22" ht="15.75" customHeight="1" x14ac:dyDescent="0.2">
      <c r="B351"/>
      <c r="C351" s="220"/>
      <c r="D351" s="221"/>
      <c r="E351" s="221"/>
      <c r="F351" s="221"/>
      <c r="G351" s="221"/>
      <c r="H351" s="221"/>
      <c r="I351" s="221"/>
      <c r="J351" s="221"/>
      <c r="K351" s="221"/>
      <c r="L351" s="221"/>
      <c r="M351" s="221"/>
      <c r="N351" s="221"/>
      <c r="O351" s="221"/>
      <c r="P351" s="221"/>
      <c r="Q351" s="221"/>
      <c r="R351" s="221"/>
      <c r="S351" s="221"/>
      <c r="T351" s="221"/>
      <c r="U351" s="221"/>
      <c r="V351" s="221"/>
    </row>
    <row r="352" spans="2:22" ht="15.75" customHeight="1" x14ac:dyDescent="0.2">
      <c r="B352"/>
      <c r="C352" s="220"/>
      <c r="D352" s="221"/>
      <c r="E352" s="221"/>
      <c r="F352" s="221"/>
      <c r="G352" s="221"/>
      <c r="H352" s="221"/>
      <c r="I352" s="221"/>
      <c r="J352" s="221"/>
      <c r="K352" s="221"/>
      <c r="L352" s="221"/>
      <c r="M352" s="221"/>
      <c r="N352" s="221"/>
      <c r="O352" s="221"/>
      <c r="P352" s="221"/>
      <c r="Q352" s="221"/>
      <c r="R352" s="221"/>
      <c r="S352" s="221"/>
      <c r="T352" s="221"/>
      <c r="U352" s="221"/>
      <c r="V352" s="221"/>
    </row>
    <row r="353" spans="2:22" ht="15.75" customHeight="1" x14ac:dyDescent="0.2">
      <c r="B353"/>
      <c r="C353" s="220"/>
      <c r="D353" s="221"/>
      <c r="E353" s="221"/>
      <c r="F353" s="221"/>
      <c r="G353" s="221"/>
      <c r="H353" s="221"/>
      <c r="I353" s="221"/>
      <c r="J353" s="221"/>
      <c r="K353" s="221"/>
      <c r="L353" s="221"/>
      <c r="M353" s="221"/>
      <c r="N353" s="221"/>
      <c r="O353" s="221"/>
      <c r="P353" s="221"/>
      <c r="Q353" s="221"/>
      <c r="R353" s="221"/>
      <c r="S353" s="221"/>
      <c r="T353" s="221"/>
      <c r="U353" s="221"/>
      <c r="V353" s="221"/>
    </row>
    <row r="354" spans="2:22" ht="15.75" customHeight="1" x14ac:dyDescent="0.2">
      <c r="B354"/>
      <c r="C354" s="220"/>
      <c r="D354" s="221"/>
      <c r="E354" s="221"/>
      <c r="F354" s="221"/>
      <c r="G354" s="221"/>
      <c r="H354" s="221"/>
      <c r="I354" s="221"/>
      <c r="J354" s="221"/>
      <c r="K354" s="221"/>
      <c r="L354" s="221"/>
      <c r="M354" s="221"/>
      <c r="N354" s="221"/>
      <c r="O354" s="221"/>
      <c r="P354" s="221"/>
      <c r="Q354" s="221"/>
      <c r="R354" s="221"/>
      <c r="S354" s="221"/>
      <c r="T354" s="221"/>
      <c r="U354" s="221"/>
      <c r="V354" s="221"/>
    </row>
    <row r="355" spans="2:22" ht="15.75" customHeight="1" x14ac:dyDescent="0.2">
      <c r="B355"/>
      <c r="C355" s="220"/>
      <c r="D355" s="221"/>
      <c r="E355" s="221"/>
      <c r="F355" s="221"/>
      <c r="G355" s="221"/>
      <c r="H355" s="221"/>
      <c r="I355" s="221"/>
      <c r="J355" s="221"/>
      <c r="K355" s="221"/>
      <c r="L355" s="221"/>
      <c r="M355" s="221"/>
      <c r="N355" s="221"/>
      <c r="O355" s="221"/>
      <c r="P355" s="221"/>
      <c r="Q355" s="221"/>
      <c r="R355" s="221"/>
      <c r="S355" s="221"/>
      <c r="T355" s="221"/>
      <c r="U355" s="221"/>
      <c r="V355" s="221"/>
    </row>
    <row r="356" spans="2:22" ht="15.75" customHeight="1" x14ac:dyDescent="0.2">
      <c r="B356"/>
      <c r="C356" s="220"/>
      <c r="D356" s="221"/>
      <c r="E356" s="221"/>
      <c r="F356" s="221"/>
      <c r="G356" s="221"/>
      <c r="H356" s="221"/>
      <c r="I356" s="221"/>
      <c r="J356" s="221"/>
      <c r="K356" s="221"/>
      <c r="L356" s="221"/>
      <c r="M356" s="221"/>
      <c r="N356" s="221"/>
      <c r="O356" s="221"/>
      <c r="P356" s="221"/>
      <c r="Q356" s="221"/>
      <c r="R356" s="221"/>
      <c r="S356" s="221"/>
      <c r="T356" s="221"/>
      <c r="U356" s="221"/>
      <c r="V356" s="221"/>
    </row>
    <row r="357" spans="2:22" ht="15.75" customHeight="1" x14ac:dyDescent="0.2">
      <c r="B357"/>
      <c r="C357" s="220"/>
      <c r="D357" s="221"/>
      <c r="E357" s="221"/>
      <c r="F357" s="221"/>
      <c r="G357" s="221"/>
      <c r="H357" s="221"/>
      <c r="I357" s="221"/>
      <c r="J357" s="221"/>
      <c r="K357" s="221"/>
      <c r="L357" s="221"/>
      <c r="M357" s="221"/>
      <c r="N357" s="221"/>
      <c r="O357" s="221"/>
      <c r="P357" s="221"/>
      <c r="Q357" s="221"/>
      <c r="R357" s="221"/>
      <c r="S357" s="221"/>
      <c r="T357" s="221"/>
      <c r="U357" s="221"/>
      <c r="V357" s="221"/>
    </row>
    <row r="358" spans="2:22" ht="15.75" customHeight="1" x14ac:dyDescent="0.2">
      <c r="B358"/>
      <c r="C358" s="220"/>
      <c r="D358" s="221"/>
      <c r="E358" s="221"/>
      <c r="F358" s="221"/>
      <c r="G358" s="221"/>
      <c r="H358" s="221"/>
      <c r="I358" s="221"/>
      <c r="J358" s="221"/>
      <c r="K358" s="221"/>
      <c r="L358" s="221"/>
      <c r="M358" s="221"/>
      <c r="N358" s="221"/>
      <c r="O358" s="221"/>
      <c r="P358" s="221"/>
      <c r="Q358" s="221"/>
      <c r="R358" s="221"/>
      <c r="S358" s="221"/>
      <c r="T358" s="221"/>
      <c r="U358" s="221"/>
      <c r="V358" s="221"/>
    </row>
    <row r="359" spans="2:22" ht="15.75" customHeight="1" x14ac:dyDescent="0.2">
      <c r="B359"/>
      <c r="C359" s="220"/>
      <c r="D359" s="221"/>
      <c r="E359" s="221"/>
      <c r="F359" s="221"/>
      <c r="G359" s="221"/>
      <c r="H359" s="221"/>
      <c r="I359" s="221"/>
      <c r="J359" s="221"/>
      <c r="K359" s="221"/>
      <c r="L359" s="221"/>
      <c r="M359" s="221"/>
      <c r="N359" s="221"/>
      <c r="O359" s="221"/>
      <c r="P359" s="221"/>
      <c r="Q359" s="221"/>
      <c r="R359" s="221"/>
      <c r="S359" s="221"/>
      <c r="T359" s="221"/>
      <c r="U359" s="221"/>
      <c r="V359" s="221"/>
    </row>
    <row r="360" spans="2:22" ht="15.75" customHeight="1" x14ac:dyDescent="0.2">
      <c r="B360"/>
      <c r="C360" s="220"/>
      <c r="D360" s="221"/>
      <c r="E360" s="221"/>
      <c r="F360" s="221"/>
      <c r="G360" s="221"/>
      <c r="H360" s="221"/>
      <c r="I360" s="221"/>
      <c r="J360" s="221"/>
      <c r="K360" s="221"/>
      <c r="L360" s="221"/>
      <c r="M360" s="221"/>
      <c r="N360" s="221"/>
      <c r="O360" s="221"/>
      <c r="P360" s="221"/>
      <c r="Q360" s="221"/>
      <c r="R360" s="221"/>
      <c r="S360" s="221"/>
      <c r="T360" s="221"/>
      <c r="U360" s="221"/>
      <c r="V360" s="221"/>
    </row>
    <row r="361" spans="2:22" ht="15.75" customHeight="1" x14ac:dyDescent="0.2">
      <c r="B361"/>
      <c r="C361" s="220"/>
      <c r="D361" s="221"/>
      <c r="E361" s="221"/>
      <c r="F361" s="221"/>
      <c r="G361" s="221"/>
      <c r="H361" s="221"/>
      <c r="I361" s="221"/>
      <c r="J361" s="221"/>
      <c r="K361" s="221"/>
      <c r="L361" s="221"/>
      <c r="M361" s="221"/>
      <c r="N361" s="221"/>
      <c r="O361" s="221"/>
      <c r="P361" s="221"/>
      <c r="Q361" s="221"/>
      <c r="R361" s="221"/>
      <c r="S361" s="221"/>
      <c r="T361" s="221"/>
      <c r="U361" s="221"/>
      <c r="V361" s="221"/>
    </row>
    <row r="362" spans="2:22" ht="15.75" customHeight="1" x14ac:dyDescent="0.2">
      <c r="B362"/>
      <c r="C362" s="220"/>
      <c r="D362" s="221"/>
      <c r="E362" s="221"/>
      <c r="F362" s="221"/>
      <c r="G362" s="221"/>
      <c r="H362" s="221"/>
      <c r="I362" s="221"/>
      <c r="J362" s="221"/>
      <c r="K362" s="221"/>
      <c r="L362" s="221"/>
      <c r="M362" s="221"/>
      <c r="N362" s="221"/>
      <c r="O362" s="221"/>
      <c r="P362" s="221"/>
      <c r="Q362" s="221"/>
      <c r="R362" s="221"/>
      <c r="S362" s="221"/>
      <c r="T362" s="221"/>
      <c r="U362" s="221"/>
      <c r="V362" s="221"/>
    </row>
    <row r="363" spans="2:22" ht="15.75" customHeight="1" x14ac:dyDescent="0.2">
      <c r="B363"/>
      <c r="C363" s="220"/>
      <c r="D363" s="221"/>
      <c r="E363" s="221"/>
      <c r="F363" s="221"/>
      <c r="G363" s="221"/>
      <c r="H363" s="221"/>
      <c r="I363" s="221"/>
      <c r="J363" s="221"/>
      <c r="K363" s="221"/>
      <c r="L363" s="221"/>
      <c r="M363" s="221"/>
      <c r="N363" s="221"/>
      <c r="O363" s="221"/>
      <c r="P363" s="221"/>
      <c r="Q363" s="221"/>
      <c r="R363" s="221"/>
      <c r="S363" s="221"/>
      <c r="T363" s="221"/>
      <c r="U363" s="221"/>
      <c r="V363" s="221"/>
    </row>
    <row r="364" spans="2:22" ht="15.75" customHeight="1" x14ac:dyDescent="0.2">
      <c r="B364"/>
      <c r="C364" s="220"/>
      <c r="D364" s="221"/>
      <c r="E364" s="221"/>
      <c r="F364" s="221"/>
      <c r="G364" s="221"/>
      <c r="H364" s="221"/>
      <c r="I364" s="221"/>
      <c r="J364" s="221"/>
      <c r="K364" s="221"/>
      <c r="L364" s="221"/>
      <c r="M364" s="221"/>
      <c r="N364" s="221"/>
      <c r="O364" s="221"/>
      <c r="P364" s="221"/>
      <c r="Q364" s="221"/>
      <c r="R364" s="221"/>
      <c r="S364" s="221"/>
      <c r="T364" s="221"/>
      <c r="U364" s="221"/>
      <c r="V364" s="221"/>
    </row>
    <row r="365" spans="2:22" ht="15.75" customHeight="1" x14ac:dyDescent="0.2">
      <c r="B365"/>
      <c r="C365" s="220"/>
      <c r="D365" s="221"/>
      <c r="E365" s="221"/>
      <c r="F365" s="221"/>
      <c r="G365" s="221"/>
      <c r="H365" s="221"/>
      <c r="I365" s="221"/>
      <c r="J365" s="221"/>
      <c r="K365" s="221"/>
      <c r="L365" s="221"/>
      <c r="M365" s="221"/>
      <c r="N365" s="221"/>
      <c r="O365" s="221"/>
      <c r="P365" s="221"/>
      <c r="Q365" s="221"/>
      <c r="R365" s="221"/>
      <c r="S365" s="221"/>
      <c r="T365" s="221"/>
      <c r="U365" s="221"/>
      <c r="V365" s="221"/>
    </row>
    <row r="366" spans="2:22" ht="15.75" customHeight="1" x14ac:dyDescent="0.2">
      <c r="B366"/>
      <c r="C366" s="220"/>
      <c r="D366" s="221"/>
      <c r="E366" s="221"/>
      <c r="F366" s="221"/>
      <c r="G366" s="221"/>
      <c r="H366" s="221"/>
      <c r="I366" s="221"/>
      <c r="J366" s="221"/>
      <c r="K366" s="221"/>
      <c r="L366" s="221"/>
      <c r="M366" s="221"/>
      <c r="N366" s="221"/>
      <c r="O366" s="221"/>
      <c r="P366" s="221"/>
      <c r="Q366" s="221"/>
      <c r="R366" s="221"/>
      <c r="S366" s="221"/>
      <c r="T366" s="221"/>
      <c r="U366" s="221"/>
      <c r="V366" s="221"/>
    </row>
    <row r="367" spans="2:22" ht="15.75" customHeight="1" x14ac:dyDescent="0.2">
      <c r="B367"/>
      <c r="C367" s="220"/>
      <c r="D367" s="221"/>
      <c r="E367" s="221"/>
      <c r="F367" s="221"/>
      <c r="G367" s="221"/>
      <c r="H367" s="221"/>
      <c r="I367" s="221"/>
      <c r="J367" s="221"/>
      <c r="K367" s="221"/>
      <c r="L367" s="221"/>
      <c r="M367" s="221"/>
      <c r="N367" s="221"/>
      <c r="O367" s="221"/>
      <c r="P367" s="221"/>
      <c r="Q367" s="221"/>
      <c r="R367" s="221"/>
      <c r="S367" s="221"/>
      <c r="T367" s="221"/>
      <c r="U367" s="221"/>
      <c r="V367" s="221"/>
    </row>
    <row r="368" spans="2:22" ht="15.75" customHeight="1" x14ac:dyDescent="0.2">
      <c r="B368"/>
      <c r="C368" s="220"/>
      <c r="D368" s="221"/>
      <c r="E368" s="221"/>
      <c r="F368" s="221"/>
      <c r="G368" s="221"/>
      <c r="H368" s="221"/>
      <c r="I368" s="221"/>
      <c r="J368" s="221"/>
      <c r="K368" s="221"/>
      <c r="L368" s="221"/>
      <c r="M368" s="221"/>
      <c r="N368" s="221"/>
      <c r="O368" s="221"/>
      <c r="P368" s="221"/>
      <c r="Q368" s="221"/>
      <c r="R368" s="221"/>
      <c r="S368" s="221"/>
      <c r="T368" s="221"/>
      <c r="U368" s="221"/>
      <c r="V368" s="221"/>
    </row>
    <row r="369" spans="2:22" ht="15.75" customHeight="1" x14ac:dyDescent="0.2">
      <c r="B369"/>
      <c r="C369" s="220"/>
      <c r="D369" s="221"/>
      <c r="E369" s="221"/>
      <c r="F369" s="221"/>
      <c r="G369" s="221"/>
      <c r="H369" s="221"/>
      <c r="I369" s="221"/>
      <c r="J369" s="221"/>
      <c r="K369" s="221"/>
      <c r="L369" s="221"/>
      <c r="M369" s="221"/>
      <c r="N369" s="221"/>
      <c r="O369" s="221"/>
      <c r="P369" s="221"/>
      <c r="Q369" s="221"/>
      <c r="R369" s="221"/>
      <c r="S369" s="221"/>
      <c r="T369" s="221"/>
      <c r="U369" s="221"/>
      <c r="V369" s="221"/>
    </row>
    <row r="370" spans="2:22" ht="15.75" customHeight="1" x14ac:dyDescent="0.2">
      <c r="B370"/>
      <c r="C370" s="220"/>
      <c r="D370" s="221"/>
      <c r="E370" s="221"/>
      <c r="F370" s="221"/>
      <c r="G370" s="221"/>
      <c r="H370" s="221"/>
      <c r="I370" s="221"/>
      <c r="J370" s="221"/>
      <c r="K370" s="221"/>
      <c r="L370" s="221"/>
      <c r="M370" s="221"/>
      <c r="N370" s="221"/>
      <c r="O370" s="221"/>
      <c r="P370" s="221"/>
      <c r="Q370" s="221"/>
      <c r="R370" s="221"/>
      <c r="S370" s="221"/>
      <c r="T370" s="221"/>
      <c r="U370" s="221"/>
      <c r="V370" s="221"/>
    </row>
    <row r="371" spans="2:22" ht="15.75" customHeight="1" x14ac:dyDescent="0.2">
      <c r="B371"/>
      <c r="C371" s="220"/>
      <c r="D371" s="221"/>
      <c r="E371" s="221"/>
      <c r="F371" s="221"/>
      <c r="G371" s="221"/>
      <c r="H371" s="221"/>
      <c r="I371" s="221"/>
      <c r="J371" s="221"/>
      <c r="K371" s="221"/>
      <c r="L371" s="221"/>
      <c r="M371" s="221"/>
      <c r="N371" s="221"/>
      <c r="O371" s="221"/>
      <c r="P371" s="221"/>
      <c r="Q371" s="221"/>
      <c r="R371" s="221"/>
      <c r="S371" s="221"/>
      <c r="T371" s="221"/>
      <c r="U371" s="221"/>
      <c r="V371" s="221"/>
    </row>
    <row r="372" spans="2:22" ht="15.75" customHeight="1" x14ac:dyDescent="0.2">
      <c r="B372"/>
      <c r="C372" s="220"/>
      <c r="D372" s="221"/>
      <c r="E372" s="221"/>
      <c r="F372" s="221"/>
      <c r="G372" s="221"/>
      <c r="H372" s="221"/>
      <c r="I372" s="221"/>
      <c r="J372" s="221"/>
      <c r="K372" s="221"/>
      <c r="L372" s="221"/>
      <c r="M372" s="221"/>
      <c r="N372" s="221"/>
      <c r="O372" s="221"/>
      <c r="P372" s="221"/>
      <c r="Q372" s="221"/>
      <c r="R372" s="221"/>
      <c r="S372" s="221"/>
      <c r="T372" s="221"/>
      <c r="U372" s="221"/>
      <c r="V372" s="221"/>
    </row>
    <row r="373" spans="2:22" ht="15.75" customHeight="1" x14ac:dyDescent="0.2">
      <c r="B373"/>
      <c r="C373" s="220"/>
      <c r="D373" s="221"/>
      <c r="E373" s="221"/>
      <c r="F373" s="221"/>
      <c r="G373" s="221"/>
      <c r="H373" s="221"/>
      <c r="I373" s="221"/>
      <c r="J373" s="221"/>
      <c r="K373" s="221"/>
      <c r="L373" s="221"/>
      <c r="M373" s="221"/>
      <c r="N373" s="221"/>
      <c r="O373" s="221"/>
      <c r="P373" s="221"/>
      <c r="Q373" s="221"/>
      <c r="R373" s="221"/>
      <c r="S373" s="221"/>
      <c r="T373" s="221"/>
      <c r="U373" s="221"/>
      <c r="V373" s="221"/>
    </row>
    <row r="374" spans="2:22" ht="15.75" customHeight="1" x14ac:dyDescent="0.2">
      <c r="B374"/>
      <c r="C374" s="220"/>
      <c r="D374" s="221"/>
      <c r="E374" s="221"/>
      <c r="F374" s="221"/>
      <c r="G374" s="221"/>
      <c r="H374" s="221"/>
      <c r="I374" s="221"/>
      <c r="J374" s="221"/>
      <c r="K374" s="221"/>
      <c r="L374" s="221"/>
      <c r="M374" s="221"/>
      <c r="N374" s="221"/>
      <c r="O374" s="221"/>
      <c r="P374" s="221"/>
      <c r="Q374" s="221"/>
      <c r="R374" s="221"/>
      <c r="S374" s="221"/>
      <c r="T374" s="221"/>
      <c r="U374" s="221"/>
      <c r="V374" s="221"/>
    </row>
    <row r="375" spans="2:22" ht="15.75" customHeight="1" x14ac:dyDescent="0.2">
      <c r="B375"/>
      <c r="C375" s="220"/>
      <c r="D375" s="221"/>
      <c r="E375" s="221"/>
      <c r="F375" s="221"/>
      <c r="G375" s="221"/>
      <c r="H375" s="221"/>
      <c r="I375" s="221"/>
      <c r="J375" s="221"/>
      <c r="K375" s="221"/>
      <c r="L375" s="221"/>
      <c r="M375" s="221"/>
      <c r="N375" s="221"/>
      <c r="O375" s="221"/>
      <c r="P375" s="221"/>
      <c r="Q375" s="221"/>
      <c r="R375" s="221"/>
      <c r="S375" s="221"/>
      <c r="T375" s="221"/>
      <c r="U375" s="221"/>
      <c r="V375" s="221"/>
    </row>
    <row r="376" spans="2:22" ht="15.75" customHeight="1" x14ac:dyDescent="0.2">
      <c r="B376"/>
      <c r="C376" s="220"/>
      <c r="D376" s="221"/>
      <c r="E376" s="221"/>
      <c r="F376" s="221"/>
      <c r="G376" s="221"/>
      <c r="H376" s="221"/>
      <c r="I376" s="221"/>
      <c r="J376" s="221"/>
      <c r="K376" s="221"/>
      <c r="L376" s="221"/>
      <c r="M376" s="221"/>
      <c r="N376" s="221"/>
      <c r="O376" s="221"/>
      <c r="P376" s="221"/>
      <c r="Q376" s="221"/>
      <c r="R376" s="221"/>
      <c r="S376" s="221"/>
      <c r="T376" s="221"/>
      <c r="U376" s="221"/>
      <c r="V376" s="221"/>
    </row>
    <row r="377" spans="2:22" ht="15.75" customHeight="1" x14ac:dyDescent="0.2">
      <c r="B377"/>
      <c r="C377" s="220"/>
      <c r="D377" s="221"/>
      <c r="E377" s="221"/>
      <c r="F377" s="221"/>
      <c r="G377" s="221"/>
      <c r="H377" s="221"/>
      <c r="I377" s="221"/>
      <c r="J377" s="221"/>
      <c r="K377" s="221"/>
      <c r="L377" s="221"/>
      <c r="M377" s="221"/>
      <c r="N377" s="221"/>
      <c r="O377" s="221"/>
      <c r="P377" s="221"/>
      <c r="Q377" s="221"/>
      <c r="R377" s="221"/>
      <c r="S377" s="221"/>
      <c r="T377" s="221"/>
      <c r="U377" s="221"/>
      <c r="V377" s="221"/>
    </row>
    <row r="378" spans="2:22" ht="15.75" customHeight="1" x14ac:dyDescent="0.2">
      <c r="B378"/>
      <c r="C378" s="220"/>
      <c r="D378" s="221"/>
      <c r="E378" s="221"/>
      <c r="F378" s="221"/>
      <c r="G378" s="221"/>
      <c r="H378" s="221"/>
      <c r="I378" s="221"/>
      <c r="J378" s="221"/>
      <c r="K378" s="221"/>
      <c r="L378" s="221"/>
      <c r="M378" s="221"/>
      <c r="N378" s="221"/>
      <c r="O378" s="221"/>
      <c r="P378" s="221"/>
      <c r="Q378" s="221"/>
      <c r="R378" s="221"/>
      <c r="S378" s="221"/>
      <c r="T378" s="221"/>
      <c r="U378" s="221"/>
      <c r="V378" s="221"/>
    </row>
    <row r="379" spans="2:22" ht="15.75" customHeight="1" x14ac:dyDescent="0.2">
      <c r="B379"/>
      <c r="C379" s="220"/>
      <c r="D379" s="221"/>
      <c r="E379" s="221"/>
      <c r="F379" s="221"/>
      <c r="G379" s="221"/>
      <c r="H379" s="221"/>
      <c r="I379" s="221"/>
      <c r="J379" s="221"/>
      <c r="K379" s="221"/>
      <c r="L379" s="221"/>
      <c r="M379" s="221"/>
      <c r="N379" s="221"/>
      <c r="O379" s="221"/>
      <c r="P379" s="221"/>
      <c r="Q379" s="221"/>
      <c r="R379" s="221"/>
      <c r="S379" s="221"/>
      <c r="T379" s="221"/>
      <c r="U379" s="221"/>
      <c r="V379" s="221"/>
    </row>
    <row r="380" spans="2:22" ht="15.75" customHeight="1" x14ac:dyDescent="0.2">
      <c r="B380"/>
      <c r="C380" s="220"/>
      <c r="D380" s="221"/>
      <c r="E380" s="221"/>
      <c r="F380" s="221"/>
      <c r="G380" s="221"/>
      <c r="H380" s="221"/>
      <c r="I380" s="221"/>
      <c r="J380" s="221"/>
      <c r="K380" s="221"/>
      <c r="L380" s="221"/>
      <c r="M380" s="221"/>
      <c r="N380" s="221"/>
      <c r="O380" s="221"/>
      <c r="P380" s="221"/>
      <c r="Q380" s="221"/>
      <c r="R380" s="221"/>
      <c r="S380" s="221"/>
      <c r="T380" s="221"/>
      <c r="U380" s="221"/>
      <c r="V380" s="221"/>
    </row>
    <row r="381" spans="2:22" ht="15.75" customHeight="1" x14ac:dyDescent="0.2">
      <c r="B381"/>
      <c r="C381" s="220"/>
      <c r="D381" s="221"/>
      <c r="E381" s="221"/>
      <c r="F381" s="221"/>
      <c r="G381" s="221"/>
      <c r="H381" s="221"/>
      <c r="I381" s="221"/>
      <c r="J381" s="221"/>
      <c r="K381" s="221"/>
      <c r="L381" s="221"/>
      <c r="M381" s="221"/>
      <c r="N381" s="221"/>
      <c r="O381" s="221"/>
      <c r="P381" s="221"/>
      <c r="Q381" s="221"/>
      <c r="R381" s="221"/>
      <c r="S381" s="221"/>
      <c r="T381" s="221"/>
      <c r="U381" s="221"/>
      <c r="V381" s="221"/>
    </row>
    <row r="382" spans="2:22" ht="15.75" customHeight="1" x14ac:dyDescent="0.2">
      <c r="B382"/>
      <c r="C382" s="220"/>
      <c r="D382" s="221"/>
      <c r="E382" s="221"/>
      <c r="F382" s="221"/>
      <c r="G382" s="221"/>
      <c r="H382" s="221"/>
      <c r="I382" s="221"/>
      <c r="J382" s="221"/>
      <c r="K382" s="221"/>
      <c r="L382" s="221"/>
      <c r="M382" s="221"/>
      <c r="N382" s="221"/>
      <c r="O382" s="221"/>
      <c r="P382" s="221"/>
      <c r="Q382" s="221"/>
      <c r="R382" s="221"/>
      <c r="S382" s="221"/>
      <c r="T382" s="221"/>
      <c r="U382" s="221"/>
      <c r="V382" s="221"/>
    </row>
    <row r="383" spans="2:22" ht="15.75" customHeight="1" x14ac:dyDescent="0.2">
      <c r="B383"/>
      <c r="C383" s="220"/>
      <c r="D383" s="221"/>
      <c r="E383" s="221"/>
      <c r="F383" s="221"/>
      <c r="G383" s="221"/>
      <c r="H383" s="221"/>
      <c r="I383" s="221"/>
      <c r="J383" s="221"/>
      <c r="K383" s="221"/>
      <c r="L383" s="221"/>
      <c r="M383" s="221"/>
      <c r="N383" s="221"/>
      <c r="O383" s="221"/>
      <c r="P383" s="221"/>
      <c r="Q383" s="221"/>
      <c r="R383" s="221"/>
      <c r="S383" s="221"/>
      <c r="T383" s="221"/>
      <c r="U383" s="221"/>
      <c r="V383" s="221"/>
    </row>
    <row r="384" spans="2:22" ht="15.75" customHeight="1" x14ac:dyDescent="0.2">
      <c r="B384"/>
      <c r="C384" s="220"/>
      <c r="D384" s="221"/>
      <c r="E384" s="221"/>
      <c r="F384" s="221"/>
      <c r="G384" s="221"/>
      <c r="H384" s="221"/>
      <c r="I384" s="221"/>
      <c r="J384" s="221"/>
      <c r="K384" s="221"/>
      <c r="L384" s="221"/>
      <c r="M384" s="221"/>
      <c r="N384" s="221"/>
      <c r="O384" s="221"/>
      <c r="P384" s="221"/>
      <c r="Q384" s="221"/>
      <c r="R384" s="221"/>
      <c r="S384" s="221"/>
      <c r="T384" s="221"/>
      <c r="U384" s="221"/>
      <c r="V384" s="221"/>
    </row>
    <row r="385" spans="2:22" ht="15.75" customHeight="1" x14ac:dyDescent="0.2">
      <c r="B385"/>
      <c r="C385" s="220"/>
      <c r="D385" s="221"/>
      <c r="E385" s="221"/>
      <c r="F385" s="221"/>
      <c r="G385" s="221"/>
      <c r="H385" s="221"/>
      <c r="I385" s="221"/>
      <c r="J385" s="221"/>
      <c r="K385" s="221"/>
      <c r="L385" s="221"/>
      <c r="M385" s="221"/>
      <c r="N385" s="221"/>
      <c r="O385" s="221"/>
      <c r="P385" s="221"/>
      <c r="Q385" s="221"/>
      <c r="R385" s="221"/>
      <c r="S385" s="221"/>
      <c r="T385" s="221"/>
      <c r="U385" s="221"/>
      <c r="V385" s="221"/>
    </row>
    <row r="386" spans="2:22" ht="15.75" customHeight="1" x14ac:dyDescent="0.2">
      <c r="B386"/>
      <c r="C386" s="220"/>
      <c r="D386" s="221"/>
      <c r="E386" s="221"/>
      <c r="F386" s="221"/>
      <c r="G386" s="221"/>
      <c r="H386" s="221"/>
      <c r="I386" s="221"/>
      <c r="J386" s="221"/>
      <c r="K386" s="221"/>
      <c r="L386" s="221"/>
      <c r="M386" s="221"/>
      <c r="N386" s="221"/>
      <c r="O386" s="221"/>
      <c r="P386" s="221"/>
      <c r="Q386" s="221"/>
      <c r="R386" s="221"/>
      <c r="S386" s="221"/>
      <c r="T386" s="221"/>
      <c r="U386" s="221"/>
      <c r="V386" s="221"/>
    </row>
    <row r="387" spans="2:22" ht="15.75" customHeight="1" x14ac:dyDescent="0.2">
      <c r="B387"/>
      <c r="C387" s="220"/>
      <c r="D387" s="221"/>
      <c r="E387" s="221"/>
      <c r="F387" s="221"/>
      <c r="G387" s="221"/>
      <c r="H387" s="221"/>
      <c r="I387" s="221"/>
      <c r="J387" s="221"/>
      <c r="K387" s="221"/>
      <c r="L387" s="221"/>
      <c r="M387" s="221"/>
      <c r="N387" s="221"/>
      <c r="O387" s="221"/>
      <c r="P387" s="221"/>
      <c r="Q387" s="221"/>
      <c r="R387" s="221"/>
      <c r="S387" s="221"/>
      <c r="T387" s="221"/>
      <c r="U387" s="221"/>
      <c r="V387" s="221"/>
    </row>
    <row r="388" spans="2:22" ht="15.75" customHeight="1" x14ac:dyDescent="0.2">
      <c r="B388"/>
      <c r="C388" s="220"/>
      <c r="D388" s="221"/>
      <c r="E388" s="221"/>
      <c r="F388" s="221"/>
      <c r="G388" s="221"/>
      <c r="H388" s="221"/>
      <c r="I388" s="221"/>
      <c r="J388" s="221"/>
      <c r="K388" s="221"/>
      <c r="L388" s="221"/>
      <c r="M388" s="221"/>
      <c r="N388" s="221"/>
      <c r="O388" s="221"/>
      <c r="P388" s="221"/>
      <c r="Q388" s="221"/>
      <c r="R388" s="221"/>
      <c r="S388" s="221"/>
      <c r="T388" s="221"/>
      <c r="U388" s="221"/>
      <c r="V388" s="221"/>
    </row>
    <row r="389" spans="2:22" ht="15.75" customHeight="1" x14ac:dyDescent="0.2">
      <c r="B389"/>
      <c r="C389" s="220"/>
      <c r="D389" s="221"/>
      <c r="E389" s="221"/>
      <c r="F389" s="221"/>
      <c r="G389" s="221"/>
      <c r="H389" s="221"/>
      <c r="I389" s="221"/>
      <c r="J389" s="221"/>
      <c r="K389" s="221"/>
      <c r="L389" s="221"/>
      <c r="M389" s="221"/>
      <c r="N389" s="221"/>
      <c r="O389" s="221"/>
      <c r="P389" s="221"/>
      <c r="Q389" s="221"/>
      <c r="R389" s="221"/>
      <c r="S389" s="221"/>
      <c r="T389" s="221"/>
      <c r="U389" s="221"/>
      <c r="V389" s="221"/>
    </row>
    <row r="390" spans="2:22" ht="15.75" customHeight="1" x14ac:dyDescent="0.2">
      <c r="B390"/>
      <c r="C390" s="220"/>
      <c r="D390" s="221"/>
      <c r="E390" s="221"/>
      <c r="F390" s="221"/>
      <c r="G390" s="221"/>
      <c r="H390" s="221"/>
      <c r="I390" s="221"/>
      <c r="J390" s="221"/>
      <c r="K390" s="221"/>
      <c r="L390" s="221"/>
      <c r="M390" s="221"/>
      <c r="N390" s="221"/>
      <c r="O390" s="221"/>
      <c r="P390" s="221"/>
      <c r="Q390" s="221"/>
      <c r="R390" s="221"/>
      <c r="S390" s="221"/>
      <c r="T390" s="221"/>
      <c r="U390" s="221"/>
      <c r="V390" s="221"/>
    </row>
    <row r="391" spans="2:22" ht="15.75" customHeight="1" x14ac:dyDescent="0.2">
      <c r="B391"/>
      <c r="C391" s="220"/>
      <c r="D391" s="221"/>
      <c r="E391" s="221"/>
      <c r="F391" s="221"/>
      <c r="G391" s="221"/>
      <c r="H391" s="221"/>
      <c r="I391" s="221"/>
      <c r="J391" s="221"/>
      <c r="K391" s="221"/>
      <c r="L391" s="221"/>
      <c r="M391" s="221"/>
      <c r="N391" s="221"/>
      <c r="O391" s="221"/>
      <c r="P391" s="221"/>
      <c r="Q391" s="221"/>
      <c r="R391" s="221"/>
      <c r="S391" s="221"/>
      <c r="T391" s="221"/>
      <c r="U391" s="221"/>
      <c r="V391" s="221"/>
    </row>
    <row r="392" spans="2:22" ht="15.75" customHeight="1" x14ac:dyDescent="0.2">
      <c r="B392"/>
      <c r="C392" s="220"/>
      <c r="D392" s="221"/>
      <c r="E392" s="221"/>
      <c r="F392" s="221"/>
      <c r="G392" s="221"/>
      <c r="H392" s="221"/>
      <c r="I392" s="221"/>
      <c r="J392" s="221"/>
      <c r="K392" s="221"/>
      <c r="L392" s="221"/>
      <c r="M392" s="221"/>
      <c r="N392" s="221"/>
      <c r="O392" s="221"/>
      <c r="P392" s="221"/>
      <c r="Q392" s="221"/>
      <c r="R392" s="221"/>
      <c r="S392" s="221"/>
      <c r="T392" s="221"/>
      <c r="U392" s="221"/>
      <c r="V392" s="221"/>
    </row>
    <row r="393" spans="2:22" ht="15.75" customHeight="1" x14ac:dyDescent="0.2">
      <c r="B393"/>
      <c r="C393" s="220"/>
      <c r="D393" s="221"/>
      <c r="E393" s="221"/>
      <c r="F393" s="221"/>
      <c r="G393" s="221"/>
      <c r="H393" s="221"/>
      <c r="I393" s="221"/>
      <c r="J393" s="221"/>
      <c r="K393" s="221"/>
      <c r="L393" s="221"/>
      <c r="M393" s="221"/>
      <c r="N393" s="221"/>
      <c r="O393" s="221"/>
      <c r="P393" s="221"/>
      <c r="Q393" s="221"/>
      <c r="R393" s="221"/>
      <c r="S393" s="221"/>
      <c r="T393" s="221"/>
      <c r="U393" s="221"/>
      <c r="V393" s="221"/>
    </row>
    <row r="394" spans="2:22" ht="15.75" customHeight="1" x14ac:dyDescent="0.2">
      <c r="B394"/>
      <c r="C394" s="220"/>
      <c r="D394" s="221"/>
      <c r="E394" s="221"/>
      <c r="F394" s="221"/>
      <c r="G394" s="221"/>
      <c r="H394" s="221"/>
      <c r="I394" s="221"/>
      <c r="J394" s="221"/>
      <c r="K394" s="221"/>
      <c r="L394" s="221"/>
      <c r="M394" s="221"/>
      <c r="N394" s="221"/>
      <c r="O394" s="221"/>
      <c r="P394" s="221"/>
      <c r="Q394" s="221"/>
      <c r="R394" s="221"/>
      <c r="S394" s="221"/>
      <c r="T394" s="221"/>
      <c r="U394" s="221"/>
      <c r="V394" s="221"/>
    </row>
    <row r="395" spans="2:22" ht="15.75" customHeight="1" x14ac:dyDescent="0.2">
      <c r="B395"/>
      <c r="C395" s="220"/>
      <c r="D395" s="221"/>
      <c r="E395" s="221"/>
      <c r="F395" s="221"/>
      <c r="G395" s="221"/>
      <c r="H395" s="221"/>
      <c r="I395" s="221"/>
      <c r="J395" s="221"/>
      <c r="K395" s="221"/>
      <c r="L395" s="221"/>
      <c r="M395" s="221"/>
      <c r="N395" s="221"/>
      <c r="O395" s="221"/>
      <c r="P395" s="221"/>
      <c r="Q395" s="221"/>
      <c r="R395" s="221"/>
      <c r="S395" s="221"/>
      <c r="T395" s="221"/>
      <c r="U395" s="221"/>
      <c r="V395" s="221"/>
    </row>
    <row r="396" spans="2:22" ht="15.75" customHeight="1" x14ac:dyDescent="0.2">
      <c r="B396"/>
      <c r="C396" s="220"/>
      <c r="D396" s="221"/>
      <c r="E396" s="221"/>
      <c r="F396" s="221"/>
      <c r="G396" s="221"/>
      <c r="H396" s="221"/>
      <c r="I396" s="221"/>
      <c r="J396" s="221"/>
      <c r="K396" s="221"/>
      <c r="L396" s="221"/>
      <c r="M396" s="221"/>
      <c r="N396" s="221"/>
      <c r="O396" s="221"/>
      <c r="P396" s="221"/>
      <c r="Q396" s="221"/>
      <c r="R396" s="221"/>
      <c r="S396" s="221"/>
      <c r="T396" s="221"/>
      <c r="U396" s="221"/>
      <c r="V396" s="221"/>
    </row>
    <row r="397" spans="2:22" ht="15.75" customHeight="1" x14ac:dyDescent="0.2">
      <c r="B397"/>
      <c r="C397" s="220"/>
      <c r="D397" s="221"/>
      <c r="E397" s="221"/>
      <c r="F397" s="221"/>
      <c r="G397" s="221"/>
      <c r="H397" s="221"/>
      <c r="I397" s="221"/>
      <c r="J397" s="221"/>
      <c r="K397" s="221"/>
      <c r="L397" s="221"/>
      <c r="M397" s="221"/>
      <c r="N397" s="221"/>
      <c r="O397" s="221"/>
      <c r="P397" s="221"/>
      <c r="Q397" s="221"/>
      <c r="R397" s="221"/>
      <c r="S397" s="221"/>
      <c r="T397" s="221"/>
      <c r="U397" s="221"/>
      <c r="V397" s="221"/>
    </row>
    <row r="398" spans="2:22" ht="15.75" customHeight="1" x14ac:dyDescent="0.2">
      <c r="B398"/>
      <c r="C398" s="220"/>
      <c r="D398" s="221"/>
      <c r="E398" s="221"/>
      <c r="F398" s="221"/>
      <c r="G398" s="221"/>
      <c r="H398" s="221"/>
      <c r="I398" s="221"/>
      <c r="J398" s="221"/>
      <c r="K398" s="221"/>
      <c r="L398" s="221"/>
      <c r="M398" s="221"/>
      <c r="N398" s="221"/>
      <c r="O398" s="221"/>
      <c r="P398" s="221"/>
      <c r="Q398" s="221"/>
      <c r="R398" s="221"/>
      <c r="S398" s="221"/>
      <c r="T398" s="221"/>
      <c r="U398" s="221"/>
      <c r="V398" s="221"/>
    </row>
    <row r="399" spans="2:22" ht="15.75" customHeight="1" x14ac:dyDescent="0.2">
      <c r="B399"/>
      <c r="C399" s="220"/>
      <c r="D399" s="221"/>
      <c r="E399" s="221"/>
      <c r="F399" s="221"/>
      <c r="G399" s="221"/>
      <c r="H399" s="221"/>
      <c r="I399" s="221"/>
      <c r="J399" s="221"/>
      <c r="K399" s="221"/>
      <c r="L399" s="221"/>
      <c r="M399" s="221"/>
      <c r="N399" s="221"/>
      <c r="O399" s="221"/>
      <c r="P399" s="221"/>
      <c r="Q399" s="221"/>
      <c r="R399" s="221"/>
      <c r="S399" s="221"/>
      <c r="T399" s="221"/>
      <c r="U399" s="221"/>
      <c r="V399" s="221"/>
    </row>
    <row r="400" spans="2:22" ht="15.75" customHeight="1" x14ac:dyDescent="0.2">
      <c r="B400"/>
      <c r="C400" s="220"/>
      <c r="D400" s="221"/>
      <c r="E400" s="221"/>
      <c r="F400" s="221"/>
      <c r="G400" s="221"/>
      <c r="H400" s="221"/>
      <c r="I400" s="221"/>
      <c r="J400" s="221"/>
      <c r="K400" s="221"/>
      <c r="L400" s="221"/>
      <c r="M400" s="221"/>
      <c r="N400" s="221"/>
      <c r="O400" s="221"/>
      <c r="P400" s="221"/>
      <c r="Q400" s="221"/>
      <c r="R400" s="221"/>
      <c r="S400" s="221"/>
      <c r="T400" s="221"/>
      <c r="U400" s="221"/>
      <c r="V400" s="221"/>
    </row>
    <row r="401" spans="2:22" ht="15.75" customHeight="1" x14ac:dyDescent="0.2">
      <c r="B401"/>
      <c r="C401" s="220"/>
      <c r="D401" s="221"/>
      <c r="E401" s="221"/>
      <c r="F401" s="221"/>
      <c r="G401" s="221"/>
      <c r="H401" s="221"/>
      <c r="I401" s="221"/>
      <c r="J401" s="221"/>
      <c r="K401" s="221"/>
      <c r="L401" s="221"/>
      <c r="M401" s="221"/>
      <c r="N401" s="221"/>
      <c r="O401" s="221"/>
      <c r="P401" s="221"/>
      <c r="Q401" s="221"/>
      <c r="R401" s="221"/>
      <c r="S401" s="221"/>
      <c r="T401" s="221"/>
      <c r="U401" s="221"/>
      <c r="V401" s="221"/>
    </row>
    <row r="402" spans="2:22" ht="15.75" customHeight="1" x14ac:dyDescent="0.2">
      <c r="B402"/>
      <c r="C402" s="220"/>
      <c r="D402" s="221"/>
      <c r="E402" s="221"/>
      <c r="F402" s="221"/>
      <c r="G402" s="221"/>
      <c r="H402" s="221"/>
      <c r="I402" s="221"/>
      <c r="J402" s="221"/>
      <c r="K402" s="221"/>
      <c r="L402" s="221"/>
      <c r="M402" s="221"/>
      <c r="N402" s="221"/>
      <c r="O402" s="221"/>
      <c r="P402" s="221"/>
      <c r="Q402" s="221"/>
      <c r="R402" s="221"/>
      <c r="S402" s="221"/>
      <c r="T402" s="221"/>
      <c r="U402" s="221"/>
      <c r="V402" s="221"/>
    </row>
    <row r="403" spans="2:22" ht="15.75" customHeight="1" x14ac:dyDescent="0.2">
      <c r="B403"/>
      <c r="C403" s="220"/>
      <c r="D403" s="221"/>
      <c r="E403" s="221"/>
      <c r="F403" s="221"/>
      <c r="G403" s="221"/>
      <c r="H403" s="221"/>
      <c r="I403" s="221"/>
      <c r="J403" s="221"/>
      <c r="K403" s="221"/>
      <c r="L403" s="221"/>
      <c r="M403" s="221"/>
      <c r="N403" s="221"/>
      <c r="O403" s="221"/>
      <c r="P403" s="221"/>
      <c r="Q403" s="221"/>
      <c r="R403" s="221"/>
      <c r="S403" s="221"/>
      <c r="T403" s="221"/>
      <c r="U403" s="221"/>
      <c r="V403" s="221"/>
    </row>
    <row r="404" spans="2:22" ht="15.75" customHeight="1" x14ac:dyDescent="0.2">
      <c r="B404"/>
      <c r="C404" s="220"/>
      <c r="D404" s="221"/>
      <c r="E404" s="221"/>
      <c r="F404" s="221"/>
      <c r="G404" s="221"/>
      <c r="H404" s="221"/>
      <c r="I404" s="221"/>
      <c r="J404" s="221"/>
      <c r="K404" s="221"/>
      <c r="L404" s="221"/>
      <c r="M404" s="221"/>
      <c r="N404" s="221"/>
      <c r="O404" s="221"/>
      <c r="P404" s="221"/>
      <c r="Q404" s="221"/>
      <c r="R404" s="221"/>
      <c r="S404" s="221"/>
      <c r="T404" s="221"/>
      <c r="U404" s="221"/>
      <c r="V404" s="221"/>
    </row>
    <row r="405" spans="2:22" ht="15.75" customHeight="1" x14ac:dyDescent="0.2">
      <c r="B405"/>
      <c r="C405" s="220"/>
      <c r="D405" s="221"/>
      <c r="E405" s="221"/>
      <c r="F405" s="221"/>
      <c r="G405" s="221"/>
      <c r="H405" s="221"/>
      <c r="I405" s="221"/>
      <c r="J405" s="221"/>
      <c r="K405" s="221"/>
      <c r="L405" s="221"/>
      <c r="M405" s="221"/>
      <c r="N405" s="221"/>
      <c r="O405" s="221"/>
      <c r="P405" s="221"/>
      <c r="Q405" s="221"/>
      <c r="R405" s="221"/>
      <c r="S405" s="221"/>
      <c r="T405" s="221"/>
      <c r="U405" s="221"/>
      <c r="V405" s="221"/>
    </row>
    <row r="406" spans="2:22" ht="15.75" customHeight="1" x14ac:dyDescent="0.2">
      <c r="B406"/>
      <c r="C406" s="220"/>
      <c r="D406" s="221"/>
      <c r="E406" s="221"/>
      <c r="F406" s="221"/>
      <c r="G406" s="221"/>
      <c r="H406" s="221"/>
      <c r="I406" s="221"/>
      <c r="J406" s="221"/>
      <c r="K406" s="221"/>
      <c r="L406" s="221"/>
      <c r="M406" s="221"/>
      <c r="N406" s="221"/>
      <c r="O406" s="221"/>
      <c r="P406" s="221"/>
      <c r="Q406" s="221"/>
      <c r="R406" s="221"/>
      <c r="S406" s="221"/>
      <c r="T406" s="221"/>
      <c r="U406" s="221"/>
      <c r="V406" s="221"/>
    </row>
    <row r="407" spans="2:22" ht="15.75" customHeight="1" x14ac:dyDescent="0.2">
      <c r="B407"/>
      <c r="C407" s="220"/>
      <c r="D407" s="221"/>
      <c r="E407" s="221"/>
      <c r="F407" s="221"/>
      <c r="G407" s="221"/>
      <c r="H407" s="221"/>
      <c r="I407" s="221"/>
      <c r="J407" s="221"/>
      <c r="K407" s="221"/>
      <c r="L407" s="221"/>
      <c r="M407" s="221"/>
      <c r="N407" s="221"/>
      <c r="O407" s="221"/>
      <c r="P407" s="221"/>
      <c r="Q407" s="221"/>
      <c r="R407" s="221"/>
      <c r="S407" s="221"/>
      <c r="T407" s="221"/>
      <c r="U407" s="221"/>
      <c r="V407" s="221"/>
    </row>
    <row r="408" spans="2:22" ht="15.75" customHeight="1" x14ac:dyDescent="0.2">
      <c r="B408"/>
      <c r="C408" s="220"/>
      <c r="D408" s="221"/>
      <c r="E408" s="221"/>
      <c r="F408" s="221"/>
      <c r="G408" s="221"/>
      <c r="H408" s="221"/>
      <c r="I408" s="221"/>
      <c r="J408" s="221"/>
      <c r="K408" s="221"/>
      <c r="L408" s="221"/>
      <c r="M408" s="221"/>
      <c r="N408" s="221"/>
      <c r="O408" s="221"/>
      <c r="P408" s="221"/>
      <c r="Q408" s="221"/>
      <c r="R408" s="221"/>
      <c r="S408" s="221"/>
      <c r="T408" s="221"/>
      <c r="U408" s="221"/>
      <c r="V408" s="221"/>
    </row>
    <row r="409" spans="2:22" ht="15.75" customHeight="1" x14ac:dyDescent="0.2">
      <c r="B409"/>
      <c r="C409" s="220"/>
      <c r="D409" s="221"/>
      <c r="E409" s="221"/>
      <c r="F409" s="221"/>
      <c r="G409" s="221"/>
      <c r="H409" s="221"/>
      <c r="I409" s="221"/>
      <c r="J409" s="221"/>
      <c r="K409" s="221"/>
      <c r="L409" s="221"/>
      <c r="M409" s="221"/>
      <c r="N409" s="221"/>
      <c r="O409" s="221"/>
      <c r="P409" s="221"/>
      <c r="Q409" s="221"/>
      <c r="R409" s="221"/>
      <c r="S409" s="221"/>
      <c r="T409" s="221"/>
      <c r="U409" s="221"/>
      <c r="V409" s="221"/>
    </row>
    <row r="410" spans="2:22" ht="15.75" customHeight="1" x14ac:dyDescent="0.2">
      <c r="B410"/>
      <c r="C410" s="220"/>
      <c r="D410" s="221"/>
      <c r="E410" s="221"/>
      <c r="F410" s="221"/>
      <c r="G410" s="221"/>
      <c r="H410" s="221"/>
      <c r="I410" s="221"/>
      <c r="J410" s="221"/>
      <c r="K410" s="221"/>
      <c r="L410" s="221"/>
      <c r="M410" s="221"/>
      <c r="N410" s="221"/>
      <c r="O410" s="221"/>
      <c r="P410" s="221"/>
      <c r="Q410" s="221"/>
      <c r="R410" s="221"/>
      <c r="S410" s="221"/>
      <c r="T410" s="221"/>
      <c r="U410" s="221"/>
      <c r="V410" s="221"/>
    </row>
    <row r="411" spans="2:22" ht="15.75" customHeight="1" x14ac:dyDescent="0.2">
      <c r="B411"/>
      <c r="C411" s="220"/>
      <c r="D411" s="221"/>
      <c r="E411" s="221"/>
      <c r="F411" s="221"/>
      <c r="G411" s="221"/>
      <c r="H411" s="221"/>
      <c r="I411" s="221"/>
      <c r="J411" s="221"/>
      <c r="K411" s="221"/>
      <c r="L411" s="221"/>
      <c r="M411" s="221"/>
      <c r="N411" s="221"/>
      <c r="O411" s="221"/>
      <c r="P411" s="221"/>
      <c r="Q411" s="221"/>
      <c r="R411" s="221"/>
      <c r="S411" s="221"/>
      <c r="T411" s="221"/>
      <c r="U411" s="221"/>
      <c r="V411" s="221"/>
    </row>
    <row r="412" spans="2:22" ht="15.75" customHeight="1" x14ac:dyDescent="0.2">
      <c r="B412"/>
      <c r="C412" s="220"/>
      <c r="D412" s="221"/>
      <c r="E412" s="221"/>
      <c r="F412" s="221"/>
      <c r="G412" s="221"/>
      <c r="H412" s="221"/>
      <c r="I412" s="221"/>
      <c r="J412" s="221"/>
      <c r="K412" s="221"/>
      <c r="L412" s="221"/>
      <c r="M412" s="221"/>
      <c r="N412" s="221"/>
      <c r="O412" s="221"/>
      <c r="P412" s="221"/>
      <c r="Q412" s="221"/>
      <c r="R412" s="221"/>
      <c r="S412" s="221"/>
      <c r="T412" s="221"/>
      <c r="U412" s="221"/>
      <c r="V412" s="221"/>
    </row>
    <row r="413" spans="2:22" ht="15.75" customHeight="1" x14ac:dyDescent="0.2">
      <c r="B413"/>
      <c r="C413" s="220"/>
      <c r="D413" s="221"/>
      <c r="E413" s="221"/>
      <c r="F413" s="221"/>
      <c r="G413" s="221"/>
      <c r="H413" s="221"/>
      <c r="I413" s="221"/>
      <c r="J413" s="221"/>
      <c r="K413" s="221"/>
      <c r="L413" s="221"/>
      <c r="M413" s="221"/>
      <c r="N413" s="221"/>
      <c r="O413" s="221"/>
      <c r="P413" s="221"/>
      <c r="Q413" s="221"/>
      <c r="R413" s="221"/>
      <c r="S413" s="221"/>
      <c r="T413" s="221"/>
      <c r="U413" s="221"/>
      <c r="V413" s="221"/>
    </row>
    <row r="414" spans="2:22" ht="15.75" customHeight="1" x14ac:dyDescent="0.2">
      <c r="B414"/>
      <c r="C414" s="220"/>
      <c r="D414" s="221"/>
      <c r="E414" s="221"/>
      <c r="F414" s="221"/>
      <c r="G414" s="221"/>
      <c r="H414" s="221"/>
      <c r="I414" s="221"/>
      <c r="J414" s="221"/>
      <c r="K414" s="221"/>
      <c r="L414" s="221"/>
      <c r="M414" s="221"/>
      <c r="N414" s="221"/>
      <c r="O414" s="221"/>
      <c r="P414" s="221"/>
      <c r="Q414" s="221"/>
      <c r="R414" s="221"/>
      <c r="S414" s="221"/>
      <c r="T414" s="221"/>
      <c r="U414" s="221"/>
      <c r="V414" s="221"/>
    </row>
    <row r="415" spans="2:22" ht="15.75" customHeight="1" x14ac:dyDescent="0.2">
      <c r="B415"/>
      <c r="C415" s="220"/>
      <c r="D415" s="221"/>
      <c r="E415" s="221"/>
      <c r="F415" s="221"/>
      <c r="G415" s="221"/>
      <c r="H415" s="221"/>
      <c r="I415" s="221"/>
      <c r="J415" s="221"/>
      <c r="K415" s="221"/>
      <c r="L415" s="221"/>
      <c r="M415" s="221"/>
      <c r="N415" s="221"/>
      <c r="O415" s="221"/>
      <c r="P415" s="221"/>
      <c r="Q415" s="221"/>
      <c r="R415" s="221"/>
      <c r="S415" s="221"/>
      <c r="T415" s="221"/>
      <c r="U415" s="221"/>
      <c r="V415" s="221"/>
    </row>
    <row r="416" spans="2:22" ht="15.75" customHeight="1" x14ac:dyDescent="0.2">
      <c r="B416"/>
      <c r="C416" s="220"/>
      <c r="D416" s="221"/>
      <c r="E416" s="221"/>
      <c r="F416" s="221"/>
      <c r="G416" s="221"/>
      <c r="H416" s="221"/>
      <c r="I416" s="221"/>
      <c r="J416" s="221"/>
      <c r="K416" s="221"/>
      <c r="L416" s="221"/>
      <c r="M416" s="221"/>
      <c r="N416" s="221"/>
      <c r="O416" s="221"/>
      <c r="P416" s="221"/>
      <c r="Q416" s="221"/>
      <c r="R416" s="221"/>
      <c r="S416" s="221"/>
      <c r="T416" s="221"/>
      <c r="U416" s="221"/>
      <c r="V416" s="221"/>
    </row>
    <row r="417" spans="2:22" ht="15.75" customHeight="1" x14ac:dyDescent="0.2">
      <c r="B417"/>
      <c r="C417" s="220"/>
      <c r="D417" s="221"/>
      <c r="E417" s="221"/>
      <c r="F417" s="221"/>
      <c r="G417" s="221"/>
      <c r="H417" s="221"/>
      <c r="I417" s="221"/>
      <c r="J417" s="221"/>
      <c r="K417" s="221"/>
      <c r="L417" s="221"/>
      <c r="M417" s="221"/>
      <c r="N417" s="221"/>
      <c r="O417" s="221"/>
      <c r="P417" s="221"/>
      <c r="Q417" s="221"/>
      <c r="R417" s="221"/>
      <c r="S417" s="221"/>
      <c r="T417" s="221"/>
      <c r="U417" s="221"/>
      <c r="V417" s="221"/>
    </row>
    <row r="418" spans="2:22" ht="15.75" customHeight="1" x14ac:dyDescent="0.2">
      <c r="B418"/>
      <c r="C418" s="220"/>
      <c r="D418" s="221"/>
      <c r="E418" s="221"/>
      <c r="F418" s="221"/>
      <c r="G418" s="221"/>
      <c r="H418" s="221"/>
      <c r="I418" s="221"/>
      <c r="J418" s="221"/>
      <c r="K418" s="221"/>
      <c r="L418" s="221"/>
      <c r="M418" s="221"/>
      <c r="N418" s="221"/>
      <c r="O418" s="221"/>
      <c r="P418" s="221"/>
      <c r="Q418" s="221"/>
      <c r="R418" s="221"/>
      <c r="S418" s="221"/>
      <c r="T418" s="221"/>
      <c r="U418" s="221"/>
      <c r="V418" s="221"/>
    </row>
    <row r="419" spans="2:22" ht="15.75" customHeight="1" x14ac:dyDescent="0.2">
      <c r="B419"/>
      <c r="C419" s="220"/>
      <c r="D419" s="221"/>
      <c r="E419" s="221"/>
      <c r="F419" s="221"/>
      <c r="G419" s="221"/>
      <c r="H419" s="221"/>
      <c r="I419" s="221"/>
      <c r="J419" s="221"/>
      <c r="K419" s="221"/>
      <c r="L419" s="221"/>
      <c r="M419" s="221"/>
      <c r="N419" s="221"/>
      <c r="O419" s="221"/>
      <c r="P419" s="221"/>
      <c r="Q419" s="221"/>
      <c r="R419" s="221"/>
      <c r="S419" s="221"/>
      <c r="T419" s="221"/>
      <c r="U419" s="221"/>
      <c r="V419" s="221"/>
    </row>
    <row r="420" spans="2:22" ht="15.75" customHeight="1" x14ac:dyDescent="0.2">
      <c r="B420"/>
      <c r="C420" s="220"/>
      <c r="D420" s="221"/>
      <c r="E420" s="221"/>
      <c r="F420" s="221"/>
      <c r="G420" s="221"/>
      <c r="H420" s="221"/>
      <c r="I420" s="221"/>
      <c r="J420" s="221"/>
      <c r="K420" s="221"/>
      <c r="L420" s="221"/>
      <c r="M420" s="221"/>
      <c r="N420" s="221"/>
      <c r="O420" s="221"/>
      <c r="P420" s="221"/>
      <c r="Q420" s="221"/>
      <c r="R420" s="221"/>
      <c r="S420" s="221"/>
      <c r="T420" s="221"/>
      <c r="U420" s="221"/>
      <c r="V420" s="221"/>
    </row>
    <row r="421" spans="2:22" ht="15.75" customHeight="1" x14ac:dyDescent="0.2">
      <c r="B421"/>
      <c r="C421" s="220"/>
      <c r="D421" s="221"/>
      <c r="E421" s="221"/>
      <c r="F421" s="221"/>
      <c r="G421" s="221"/>
      <c r="H421" s="221"/>
      <c r="I421" s="221"/>
      <c r="J421" s="221"/>
      <c r="K421" s="221"/>
      <c r="L421" s="221"/>
      <c r="M421" s="221"/>
      <c r="N421" s="221"/>
      <c r="O421" s="221"/>
      <c r="P421" s="221"/>
      <c r="Q421" s="221"/>
      <c r="R421" s="221"/>
      <c r="S421" s="221"/>
      <c r="T421" s="221"/>
      <c r="U421" s="221"/>
      <c r="V421" s="221"/>
    </row>
    <row r="422" spans="2:22" ht="15.75" customHeight="1" x14ac:dyDescent="0.2">
      <c r="B422"/>
      <c r="C422" s="220"/>
      <c r="D422" s="221"/>
      <c r="E422" s="221"/>
      <c r="F422" s="221"/>
      <c r="G422" s="221"/>
      <c r="H422" s="221"/>
      <c r="I422" s="221"/>
      <c r="J422" s="221"/>
      <c r="K422" s="221"/>
      <c r="L422" s="221"/>
      <c r="M422" s="221"/>
      <c r="N422" s="221"/>
      <c r="O422" s="221"/>
      <c r="P422" s="221"/>
      <c r="Q422" s="221"/>
      <c r="R422" s="221"/>
      <c r="S422" s="221"/>
      <c r="T422" s="221"/>
      <c r="U422" s="221"/>
      <c r="V422" s="221"/>
    </row>
    <row r="423" spans="2:22" ht="15.75" customHeight="1" x14ac:dyDescent="0.2">
      <c r="B423"/>
      <c r="C423" s="220"/>
      <c r="D423" s="221"/>
      <c r="E423" s="221"/>
      <c r="F423" s="221"/>
      <c r="G423" s="221"/>
      <c r="H423" s="221"/>
      <c r="I423" s="221"/>
      <c r="J423" s="221"/>
      <c r="K423" s="221"/>
      <c r="L423" s="221"/>
      <c r="M423" s="221"/>
      <c r="N423" s="221"/>
      <c r="O423" s="221"/>
      <c r="P423" s="221"/>
      <c r="Q423" s="221"/>
      <c r="R423" s="221"/>
      <c r="S423" s="221"/>
      <c r="T423" s="221"/>
      <c r="U423" s="221"/>
      <c r="V423" s="221"/>
    </row>
    <row r="424" spans="2:22" ht="15.75" customHeight="1" x14ac:dyDescent="0.2">
      <c r="B424"/>
      <c r="C424" s="220"/>
      <c r="D424" s="221"/>
      <c r="E424" s="221"/>
      <c r="F424" s="221"/>
      <c r="G424" s="221"/>
      <c r="H424" s="221"/>
      <c r="I424" s="221"/>
      <c r="J424" s="221"/>
      <c r="K424" s="221"/>
      <c r="L424" s="221"/>
      <c r="M424" s="221"/>
      <c r="N424" s="221"/>
      <c r="O424" s="221"/>
      <c r="P424" s="221"/>
      <c r="Q424" s="221"/>
      <c r="R424" s="221"/>
      <c r="S424" s="221"/>
      <c r="T424" s="221"/>
      <c r="U424" s="221"/>
      <c r="V424" s="221"/>
    </row>
    <row r="425" spans="2:22" ht="15.75" customHeight="1" x14ac:dyDescent="0.2">
      <c r="B425"/>
      <c r="C425" s="220"/>
      <c r="D425" s="221"/>
      <c r="E425" s="221"/>
      <c r="F425" s="221"/>
      <c r="G425" s="221"/>
      <c r="H425" s="221"/>
      <c r="I425" s="221"/>
      <c r="J425" s="221"/>
      <c r="K425" s="221"/>
      <c r="L425" s="221"/>
      <c r="M425" s="221"/>
      <c r="N425" s="221"/>
      <c r="O425" s="221"/>
      <c r="P425" s="221"/>
      <c r="Q425" s="221"/>
      <c r="R425" s="221"/>
      <c r="S425" s="221"/>
      <c r="T425" s="221"/>
      <c r="U425" s="221"/>
      <c r="V425" s="221"/>
    </row>
    <row r="426" spans="2:22" ht="15.75" customHeight="1" x14ac:dyDescent="0.2">
      <c r="B426"/>
      <c r="C426" s="220"/>
      <c r="D426" s="221"/>
      <c r="E426" s="221"/>
      <c r="F426" s="221"/>
      <c r="G426" s="221"/>
      <c r="H426" s="221"/>
      <c r="I426" s="221"/>
      <c r="J426" s="221"/>
      <c r="K426" s="221"/>
      <c r="L426" s="221"/>
      <c r="M426" s="221"/>
      <c r="N426" s="221"/>
      <c r="O426" s="221"/>
      <c r="P426" s="221"/>
      <c r="Q426" s="221"/>
      <c r="R426" s="221"/>
      <c r="S426" s="221"/>
      <c r="T426" s="221"/>
      <c r="U426" s="221"/>
      <c r="V426" s="221"/>
    </row>
    <row r="427" spans="2:22" ht="15.75" customHeight="1" x14ac:dyDescent="0.2">
      <c r="B427"/>
      <c r="C427" s="220"/>
      <c r="D427" s="221"/>
      <c r="E427" s="221"/>
      <c r="F427" s="221"/>
      <c r="G427" s="221"/>
      <c r="H427" s="221"/>
      <c r="I427" s="221"/>
      <c r="J427" s="221"/>
      <c r="K427" s="221"/>
      <c r="L427" s="221"/>
      <c r="M427" s="221"/>
      <c r="N427" s="221"/>
      <c r="O427" s="221"/>
      <c r="P427" s="221"/>
      <c r="Q427" s="221"/>
      <c r="R427" s="221"/>
      <c r="S427" s="221"/>
      <c r="T427" s="221"/>
      <c r="U427" s="221"/>
      <c r="V427" s="221"/>
    </row>
    <row r="428" spans="2:22" ht="15.75" customHeight="1" x14ac:dyDescent="0.2">
      <c r="B428"/>
      <c r="C428" s="220"/>
      <c r="D428" s="221"/>
      <c r="E428" s="221"/>
      <c r="F428" s="221"/>
      <c r="G428" s="221"/>
      <c r="H428" s="221"/>
      <c r="I428" s="221"/>
      <c r="J428" s="221"/>
      <c r="K428" s="221"/>
      <c r="L428" s="221"/>
      <c r="M428" s="221"/>
      <c r="N428" s="221"/>
      <c r="O428" s="221"/>
      <c r="P428" s="221"/>
      <c r="Q428" s="221"/>
      <c r="R428" s="221"/>
      <c r="S428" s="221"/>
      <c r="T428" s="221"/>
      <c r="U428" s="221"/>
      <c r="V428" s="221"/>
    </row>
    <row r="429" spans="2:22" ht="15.75" customHeight="1" x14ac:dyDescent="0.2">
      <c r="B429"/>
      <c r="C429" s="220"/>
      <c r="D429" s="221"/>
      <c r="E429" s="221"/>
      <c r="F429" s="221"/>
      <c r="G429" s="221"/>
      <c r="H429" s="221"/>
      <c r="I429" s="221"/>
      <c r="J429" s="221"/>
      <c r="K429" s="221"/>
      <c r="L429" s="221"/>
      <c r="M429" s="221"/>
      <c r="N429" s="221"/>
      <c r="O429" s="221"/>
      <c r="P429" s="221"/>
      <c r="Q429" s="221"/>
      <c r="R429" s="221"/>
      <c r="S429" s="221"/>
      <c r="T429" s="221"/>
      <c r="U429" s="221"/>
      <c r="V429" s="221"/>
    </row>
    <row r="430" spans="2:22" ht="15.75" customHeight="1" x14ac:dyDescent="0.2">
      <c r="B430"/>
      <c r="C430" s="220"/>
      <c r="D430" s="221"/>
      <c r="E430" s="221"/>
      <c r="F430" s="221"/>
      <c r="G430" s="221"/>
      <c r="H430" s="221"/>
      <c r="I430" s="221"/>
      <c r="J430" s="221"/>
      <c r="K430" s="221"/>
      <c r="L430" s="221"/>
      <c r="M430" s="221"/>
      <c r="N430" s="221"/>
      <c r="O430" s="221"/>
      <c r="P430" s="221"/>
      <c r="Q430" s="221"/>
      <c r="R430" s="221"/>
      <c r="S430" s="221"/>
      <c r="T430" s="221"/>
      <c r="U430" s="221"/>
      <c r="V430" s="221"/>
    </row>
    <row r="431" spans="2:22" ht="15.75" customHeight="1" x14ac:dyDescent="0.2">
      <c r="B431"/>
      <c r="C431" s="220"/>
      <c r="D431" s="221"/>
      <c r="E431" s="221"/>
      <c r="F431" s="221"/>
      <c r="G431" s="221"/>
      <c r="H431" s="221"/>
      <c r="I431" s="221"/>
      <c r="J431" s="221"/>
      <c r="K431" s="221"/>
      <c r="L431" s="221"/>
      <c r="M431" s="221"/>
      <c r="N431" s="221"/>
      <c r="O431" s="221"/>
      <c r="P431" s="221"/>
      <c r="Q431" s="221"/>
      <c r="R431" s="221"/>
      <c r="S431" s="221"/>
      <c r="T431" s="221"/>
      <c r="U431" s="221"/>
      <c r="V431" s="221"/>
    </row>
    <row r="432" spans="2:22" ht="15.75" customHeight="1" x14ac:dyDescent="0.2">
      <c r="B432"/>
      <c r="C432" s="220"/>
      <c r="D432" s="221"/>
      <c r="E432" s="221"/>
      <c r="F432" s="221"/>
      <c r="G432" s="221"/>
      <c r="H432" s="221"/>
      <c r="I432" s="221"/>
      <c r="J432" s="221"/>
      <c r="K432" s="221"/>
      <c r="L432" s="221"/>
      <c r="M432" s="221"/>
      <c r="N432" s="221"/>
      <c r="O432" s="221"/>
      <c r="P432" s="221"/>
      <c r="Q432" s="221"/>
      <c r="R432" s="221"/>
      <c r="S432" s="221"/>
      <c r="T432" s="221"/>
      <c r="U432" s="221"/>
      <c r="V432" s="221"/>
    </row>
    <row r="433" spans="2:22" ht="15.75" customHeight="1" x14ac:dyDescent="0.2">
      <c r="B433"/>
      <c r="C433" s="220"/>
      <c r="D433" s="221"/>
      <c r="E433" s="221"/>
      <c r="F433" s="221"/>
      <c r="G433" s="221"/>
      <c r="H433" s="221"/>
      <c r="I433" s="221"/>
      <c r="J433" s="221"/>
      <c r="K433" s="221"/>
      <c r="L433" s="221"/>
      <c r="M433" s="221"/>
      <c r="N433" s="221"/>
      <c r="O433" s="221"/>
      <c r="P433" s="221"/>
      <c r="Q433" s="221"/>
      <c r="R433" s="221"/>
      <c r="S433" s="221"/>
      <c r="T433" s="221"/>
      <c r="U433" s="221"/>
      <c r="V433" s="221"/>
    </row>
    <row r="434" spans="2:22" ht="15.75" customHeight="1" x14ac:dyDescent="0.2">
      <c r="B434"/>
      <c r="C434" s="220"/>
      <c r="D434" s="221"/>
      <c r="E434" s="221"/>
      <c r="F434" s="221"/>
      <c r="G434" s="221"/>
      <c r="H434" s="221"/>
      <c r="I434" s="221"/>
      <c r="J434" s="221"/>
      <c r="K434" s="221"/>
      <c r="L434" s="221"/>
      <c r="M434" s="221"/>
      <c r="N434" s="221"/>
      <c r="O434" s="221"/>
      <c r="P434" s="221"/>
      <c r="Q434" s="221"/>
      <c r="R434" s="221"/>
      <c r="S434" s="221"/>
      <c r="T434" s="221"/>
      <c r="U434" s="221"/>
      <c r="V434" s="221"/>
    </row>
    <row r="435" spans="2:22" ht="15.75" customHeight="1" x14ac:dyDescent="0.2">
      <c r="B435"/>
      <c r="C435" s="220"/>
      <c r="D435" s="221"/>
      <c r="E435" s="221"/>
      <c r="F435" s="221"/>
      <c r="G435" s="221"/>
      <c r="H435" s="221"/>
      <c r="I435" s="221"/>
      <c r="J435" s="221"/>
      <c r="K435" s="221"/>
      <c r="L435" s="221"/>
      <c r="M435" s="221"/>
      <c r="N435" s="221"/>
      <c r="O435" s="221"/>
      <c r="P435" s="221"/>
      <c r="Q435" s="221"/>
      <c r="R435" s="221"/>
      <c r="S435" s="221"/>
      <c r="T435" s="221"/>
      <c r="U435" s="221"/>
      <c r="V435" s="221"/>
    </row>
    <row r="436" spans="2:22" ht="15.75" customHeight="1" x14ac:dyDescent="0.2">
      <c r="B436"/>
      <c r="C436" s="220"/>
      <c r="D436" s="221"/>
      <c r="E436" s="221"/>
      <c r="F436" s="221"/>
      <c r="G436" s="221"/>
      <c r="H436" s="221"/>
      <c r="I436" s="221"/>
      <c r="J436" s="221"/>
      <c r="K436" s="221"/>
      <c r="L436" s="221"/>
      <c r="M436" s="221"/>
      <c r="N436" s="221"/>
      <c r="O436" s="221"/>
      <c r="P436" s="221"/>
      <c r="Q436" s="221"/>
      <c r="R436" s="221"/>
      <c r="S436" s="221"/>
      <c r="T436" s="221"/>
      <c r="U436" s="221"/>
      <c r="V436" s="221"/>
    </row>
    <row r="437" spans="2:22" ht="15.75" customHeight="1" x14ac:dyDescent="0.2">
      <c r="B437"/>
      <c r="C437" s="220"/>
      <c r="D437" s="221"/>
      <c r="E437" s="221"/>
      <c r="F437" s="221"/>
      <c r="G437" s="221"/>
      <c r="H437" s="221"/>
      <c r="I437" s="221"/>
      <c r="J437" s="221"/>
      <c r="K437" s="221"/>
      <c r="L437" s="221"/>
      <c r="M437" s="221"/>
      <c r="N437" s="221"/>
      <c r="O437" s="221"/>
      <c r="P437" s="221"/>
      <c r="Q437" s="221"/>
      <c r="R437" s="221"/>
      <c r="S437" s="221"/>
      <c r="T437" s="221"/>
      <c r="U437" s="221"/>
      <c r="V437" s="221"/>
    </row>
    <row r="438" spans="2:22" ht="15.75" customHeight="1" x14ac:dyDescent="0.2">
      <c r="B438"/>
      <c r="C438" s="220"/>
      <c r="D438" s="221"/>
      <c r="E438" s="221"/>
      <c r="F438" s="221"/>
      <c r="G438" s="221"/>
      <c r="H438" s="221"/>
      <c r="I438" s="221"/>
      <c r="J438" s="221"/>
      <c r="K438" s="221"/>
      <c r="L438" s="221"/>
      <c r="M438" s="221"/>
      <c r="N438" s="221"/>
      <c r="O438" s="221"/>
      <c r="P438" s="221"/>
      <c r="Q438" s="221"/>
      <c r="R438" s="221"/>
      <c r="S438" s="221"/>
      <c r="T438" s="221"/>
      <c r="U438" s="221"/>
      <c r="V438" s="221"/>
    </row>
    <row r="439" spans="2:22" ht="15.75" customHeight="1" x14ac:dyDescent="0.2">
      <c r="B439"/>
      <c r="C439" s="220"/>
      <c r="D439" s="221"/>
      <c r="E439" s="221"/>
      <c r="F439" s="221"/>
      <c r="G439" s="221"/>
      <c r="H439" s="221"/>
      <c r="I439" s="221"/>
      <c r="J439" s="221"/>
      <c r="K439" s="221"/>
      <c r="L439" s="221"/>
      <c r="M439" s="221"/>
      <c r="N439" s="221"/>
      <c r="O439" s="221"/>
      <c r="P439" s="221"/>
      <c r="Q439" s="221"/>
      <c r="R439" s="221"/>
      <c r="S439" s="221"/>
      <c r="T439" s="221"/>
      <c r="U439" s="221"/>
      <c r="V439" s="221"/>
    </row>
    <row r="440" spans="2:22" ht="15.75" customHeight="1" x14ac:dyDescent="0.2">
      <c r="B440"/>
      <c r="C440" s="220"/>
      <c r="D440" s="221"/>
      <c r="E440" s="221"/>
      <c r="F440" s="221"/>
      <c r="G440" s="221"/>
      <c r="H440" s="221"/>
      <c r="I440" s="221"/>
      <c r="J440" s="221"/>
      <c r="K440" s="221"/>
      <c r="L440" s="221"/>
      <c r="M440" s="221"/>
      <c r="N440" s="221"/>
      <c r="O440" s="221"/>
      <c r="P440" s="221"/>
      <c r="Q440" s="221"/>
      <c r="R440" s="221"/>
      <c r="S440" s="221"/>
      <c r="T440" s="221"/>
      <c r="U440" s="221"/>
      <c r="V440" s="221"/>
    </row>
    <row r="441" spans="2:22" ht="15.75" customHeight="1" x14ac:dyDescent="0.2">
      <c r="B441"/>
      <c r="C441" s="220"/>
      <c r="D441" s="221"/>
      <c r="E441" s="221"/>
      <c r="F441" s="221"/>
      <c r="G441" s="221"/>
      <c r="H441" s="221"/>
      <c r="I441" s="221"/>
      <c r="J441" s="221"/>
      <c r="K441" s="221"/>
      <c r="L441" s="221"/>
      <c r="M441" s="221"/>
      <c r="N441" s="221"/>
      <c r="O441" s="221"/>
      <c r="P441" s="221"/>
      <c r="Q441" s="221"/>
      <c r="R441" s="221"/>
      <c r="S441" s="221"/>
      <c r="T441" s="221"/>
      <c r="U441" s="221"/>
      <c r="V441" s="221"/>
    </row>
    <row r="442" spans="2:22" ht="15.75" customHeight="1" x14ac:dyDescent="0.2">
      <c r="B442"/>
      <c r="C442" s="220"/>
      <c r="D442" s="221"/>
      <c r="E442" s="221"/>
      <c r="F442" s="221"/>
      <c r="G442" s="221"/>
      <c r="H442" s="221"/>
      <c r="I442" s="221"/>
      <c r="J442" s="221"/>
      <c r="K442" s="221"/>
      <c r="L442" s="221"/>
      <c r="M442" s="221"/>
      <c r="N442" s="221"/>
      <c r="O442" s="221"/>
      <c r="P442" s="221"/>
      <c r="Q442" s="221"/>
      <c r="R442" s="221"/>
      <c r="S442" s="221"/>
      <c r="T442" s="221"/>
      <c r="U442" s="221"/>
      <c r="V442" s="221"/>
    </row>
    <row r="443" spans="2:22" ht="15.75" customHeight="1" x14ac:dyDescent="0.2">
      <c r="B443"/>
      <c r="C443" s="220"/>
      <c r="D443" s="221"/>
      <c r="E443" s="221"/>
      <c r="F443" s="221"/>
      <c r="G443" s="221"/>
      <c r="H443" s="221"/>
      <c r="I443" s="221"/>
      <c r="J443" s="221"/>
      <c r="K443" s="221"/>
      <c r="L443" s="221"/>
      <c r="M443" s="221"/>
      <c r="N443" s="221"/>
      <c r="O443" s="221"/>
      <c r="P443" s="221"/>
      <c r="Q443" s="221"/>
      <c r="R443" s="221"/>
      <c r="S443" s="221"/>
      <c r="T443" s="221"/>
      <c r="U443" s="221"/>
      <c r="V443" s="221"/>
    </row>
    <row r="444" spans="2:22" ht="15.75" customHeight="1" x14ac:dyDescent="0.2">
      <c r="B444"/>
      <c r="C444" s="220"/>
      <c r="D444" s="221"/>
      <c r="E444" s="221"/>
      <c r="F444" s="221"/>
      <c r="G444" s="221"/>
      <c r="H444" s="221"/>
      <c r="I444" s="221"/>
      <c r="J444" s="221"/>
      <c r="K444" s="221"/>
      <c r="L444" s="221"/>
      <c r="M444" s="221"/>
      <c r="N444" s="221"/>
      <c r="O444" s="221"/>
      <c r="P444" s="221"/>
      <c r="Q444" s="221"/>
      <c r="R444" s="221"/>
      <c r="S444" s="221"/>
      <c r="T444" s="221"/>
      <c r="U444" s="221"/>
      <c r="V444" s="221"/>
    </row>
    <row r="445" spans="2:22" ht="15.75" customHeight="1" x14ac:dyDescent="0.2">
      <c r="B445"/>
      <c r="C445" s="220"/>
      <c r="D445" s="221"/>
      <c r="E445" s="221"/>
      <c r="F445" s="221"/>
      <c r="G445" s="221"/>
      <c r="H445" s="221"/>
      <c r="I445" s="221"/>
      <c r="J445" s="221"/>
      <c r="K445" s="221"/>
      <c r="L445" s="221"/>
      <c r="M445" s="221"/>
      <c r="N445" s="221"/>
      <c r="O445" s="221"/>
      <c r="P445" s="221"/>
      <c r="Q445" s="221"/>
      <c r="R445" s="221"/>
      <c r="S445" s="221"/>
      <c r="T445" s="221"/>
      <c r="U445" s="221"/>
      <c r="V445" s="221"/>
    </row>
    <row r="446" spans="2:22" ht="15.75" customHeight="1" x14ac:dyDescent="0.2">
      <c r="B446"/>
      <c r="C446" s="220"/>
      <c r="D446" s="221"/>
      <c r="E446" s="221"/>
      <c r="F446" s="221"/>
      <c r="G446" s="221"/>
      <c r="H446" s="221"/>
      <c r="I446" s="221"/>
      <c r="J446" s="221"/>
      <c r="K446" s="221"/>
      <c r="L446" s="221"/>
      <c r="M446" s="221"/>
      <c r="N446" s="221"/>
      <c r="O446" s="221"/>
      <c r="P446" s="221"/>
      <c r="Q446" s="221"/>
      <c r="R446" s="221"/>
      <c r="S446" s="221"/>
      <c r="T446" s="221"/>
      <c r="U446" s="221"/>
      <c r="V446" s="221"/>
    </row>
    <row r="447" spans="2:22" ht="15.75" customHeight="1" x14ac:dyDescent="0.2">
      <c r="B447"/>
      <c r="C447" s="220"/>
      <c r="D447" s="221"/>
      <c r="E447" s="221"/>
      <c r="F447" s="221"/>
      <c r="G447" s="221"/>
      <c r="H447" s="221"/>
      <c r="I447" s="221"/>
      <c r="J447" s="221"/>
      <c r="K447" s="221"/>
      <c r="L447" s="221"/>
      <c r="M447" s="221"/>
      <c r="N447" s="221"/>
      <c r="O447" s="221"/>
      <c r="P447" s="221"/>
      <c r="Q447" s="221"/>
      <c r="R447" s="221"/>
      <c r="S447" s="221"/>
      <c r="T447" s="221"/>
      <c r="U447" s="221"/>
      <c r="V447" s="221"/>
    </row>
    <row r="448" spans="2:22" ht="15.75" customHeight="1" x14ac:dyDescent="0.2">
      <c r="B448"/>
      <c r="C448" s="220"/>
      <c r="D448" s="221"/>
      <c r="E448" s="221"/>
      <c r="F448" s="221"/>
      <c r="G448" s="221"/>
      <c r="H448" s="221"/>
      <c r="I448" s="221"/>
      <c r="J448" s="221"/>
      <c r="K448" s="221"/>
      <c r="L448" s="221"/>
      <c r="M448" s="221"/>
      <c r="N448" s="221"/>
      <c r="O448" s="221"/>
      <c r="P448" s="221"/>
      <c r="Q448" s="221"/>
      <c r="R448" s="221"/>
      <c r="S448" s="221"/>
      <c r="T448" s="221"/>
      <c r="U448" s="221"/>
      <c r="V448" s="221"/>
    </row>
    <row r="449" spans="2:22" ht="15.75" customHeight="1" x14ac:dyDescent="0.2">
      <c r="B449"/>
      <c r="C449" s="220"/>
      <c r="D449" s="221"/>
      <c r="E449" s="221"/>
      <c r="F449" s="221"/>
      <c r="G449" s="221"/>
      <c r="H449" s="221"/>
      <c r="I449" s="221"/>
      <c r="J449" s="221"/>
      <c r="K449" s="221"/>
      <c r="L449" s="221"/>
      <c r="M449" s="221"/>
      <c r="N449" s="221"/>
      <c r="O449" s="221"/>
      <c r="P449" s="221"/>
      <c r="Q449" s="221"/>
      <c r="R449" s="221"/>
      <c r="S449" s="221"/>
      <c r="T449" s="221"/>
      <c r="U449" s="221"/>
      <c r="V449" s="221"/>
    </row>
    <row r="450" spans="2:22" ht="15.75" customHeight="1" x14ac:dyDescent="0.2">
      <c r="B450"/>
      <c r="C450" s="220"/>
      <c r="D450" s="221"/>
      <c r="E450" s="221"/>
      <c r="F450" s="221"/>
      <c r="G450" s="221"/>
      <c r="H450" s="221"/>
      <c r="I450" s="221"/>
      <c r="J450" s="221"/>
      <c r="K450" s="221"/>
      <c r="L450" s="221"/>
      <c r="M450" s="221"/>
      <c r="N450" s="221"/>
      <c r="O450" s="221"/>
      <c r="P450" s="221"/>
      <c r="Q450" s="221"/>
      <c r="R450" s="221"/>
      <c r="S450" s="221"/>
      <c r="T450" s="221"/>
      <c r="U450" s="221"/>
      <c r="V450" s="221"/>
    </row>
    <row r="451" spans="2:22" ht="15.75" customHeight="1" x14ac:dyDescent="0.2">
      <c r="B451"/>
      <c r="C451" s="220"/>
      <c r="D451" s="221"/>
      <c r="E451" s="221"/>
      <c r="F451" s="221"/>
      <c r="G451" s="221"/>
      <c r="H451" s="221"/>
      <c r="I451" s="221"/>
      <c r="J451" s="221"/>
      <c r="K451" s="221"/>
      <c r="L451" s="221"/>
      <c r="M451" s="221"/>
      <c r="N451" s="221"/>
      <c r="O451" s="221"/>
      <c r="P451" s="221"/>
      <c r="Q451" s="221"/>
      <c r="R451" s="221"/>
      <c r="S451" s="221"/>
      <c r="T451" s="221"/>
      <c r="U451" s="221"/>
      <c r="V451" s="221"/>
    </row>
    <row r="452" spans="2:22" ht="15.75" customHeight="1" x14ac:dyDescent="0.2">
      <c r="B452"/>
      <c r="C452" s="220"/>
      <c r="D452" s="221"/>
      <c r="E452" s="221"/>
      <c r="F452" s="221"/>
      <c r="G452" s="221"/>
      <c r="H452" s="221"/>
      <c r="I452" s="221"/>
      <c r="J452" s="221"/>
      <c r="K452" s="221"/>
      <c r="L452" s="221"/>
      <c r="M452" s="221"/>
      <c r="N452" s="221"/>
      <c r="O452" s="221"/>
      <c r="P452" s="221"/>
      <c r="Q452" s="221"/>
      <c r="R452" s="221"/>
      <c r="S452" s="221"/>
      <c r="T452" s="221"/>
      <c r="U452" s="221"/>
      <c r="V452" s="221"/>
    </row>
    <row r="453" spans="2:22" ht="15.75" customHeight="1" x14ac:dyDescent="0.2">
      <c r="B453"/>
      <c r="C453" s="220"/>
      <c r="D453" s="221"/>
      <c r="E453" s="221"/>
      <c r="F453" s="221"/>
      <c r="G453" s="221"/>
      <c r="H453" s="221"/>
      <c r="I453" s="221"/>
      <c r="J453" s="221"/>
      <c r="K453" s="221"/>
      <c r="L453" s="221"/>
      <c r="M453" s="221"/>
      <c r="N453" s="221"/>
      <c r="O453" s="221"/>
      <c r="P453" s="221"/>
      <c r="Q453" s="221"/>
      <c r="R453" s="221"/>
      <c r="S453" s="221"/>
      <c r="T453" s="221"/>
      <c r="U453" s="221"/>
      <c r="V453" s="221"/>
    </row>
    <row r="454" spans="2:22" ht="15.75" customHeight="1" x14ac:dyDescent="0.2">
      <c r="B454"/>
      <c r="C454" s="220"/>
      <c r="D454" s="221"/>
      <c r="E454" s="221"/>
      <c r="F454" s="221"/>
      <c r="G454" s="221"/>
      <c r="H454" s="221"/>
      <c r="I454" s="221"/>
      <c r="J454" s="221"/>
      <c r="K454" s="221"/>
      <c r="L454" s="221"/>
      <c r="M454" s="221"/>
      <c r="N454" s="221"/>
      <c r="O454" s="221"/>
      <c r="P454" s="221"/>
      <c r="Q454" s="221"/>
      <c r="R454" s="221"/>
      <c r="S454" s="221"/>
      <c r="T454" s="221"/>
      <c r="U454" s="221"/>
      <c r="V454" s="221"/>
    </row>
    <row r="455" spans="2:22" ht="15.75" customHeight="1" x14ac:dyDescent="0.2">
      <c r="B455"/>
      <c r="C455" s="220"/>
      <c r="D455" s="221"/>
      <c r="E455" s="221"/>
      <c r="F455" s="221"/>
      <c r="G455" s="221"/>
      <c r="H455" s="221"/>
      <c r="I455" s="221"/>
      <c r="J455" s="221"/>
      <c r="K455" s="221"/>
      <c r="L455" s="221"/>
      <c r="M455" s="221"/>
      <c r="N455" s="221"/>
      <c r="O455" s="221"/>
      <c r="P455" s="221"/>
      <c r="Q455" s="221"/>
      <c r="R455" s="221"/>
      <c r="S455" s="221"/>
      <c r="T455" s="221"/>
      <c r="U455" s="221"/>
      <c r="V455" s="221"/>
    </row>
    <row r="456" spans="2:22" ht="15.75" customHeight="1" x14ac:dyDescent="0.2">
      <c r="B456"/>
      <c r="C456" s="220"/>
      <c r="D456" s="221"/>
      <c r="E456" s="221"/>
      <c r="F456" s="221"/>
      <c r="G456" s="221"/>
      <c r="H456" s="221"/>
      <c r="I456" s="221"/>
      <c r="J456" s="221"/>
      <c r="K456" s="221"/>
      <c r="L456" s="221"/>
      <c r="M456" s="221"/>
      <c r="N456" s="221"/>
      <c r="O456" s="221"/>
      <c r="P456" s="221"/>
      <c r="Q456" s="221"/>
      <c r="R456" s="221"/>
      <c r="S456" s="221"/>
      <c r="T456" s="221"/>
      <c r="U456" s="221"/>
      <c r="V456" s="221"/>
    </row>
    <row r="457" spans="2:22" ht="15.75" customHeight="1" x14ac:dyDescent="0.2">
      <c r="B457"/>
      <c r="C457" s="220"/>
      <c r="D457" s="221"/>
      <c r="E457" s="221"/>
      <c r="F457" s="221"/>
      <c r="G457" s="221"/>
      <c r="H457" s="221"/>
      <c r="I457" s="221"/>
      <c r="J457" s="221"/>
      <c r="K457" s="221"/>
      <c r="L457" s="221"/>
      <c r="M457" s="221"/>
      <c r="N457" s="221"/>
      <c r="O457" s="221"/>
      <c r="P457" s="221"/>
      <c r="Q457" s="221"/>
      <c r="R457" s="221"/>
      <c r="S457" s="221"/>
      <c r="T457" s="221"/>
      <c r="U457" s="221"/>
      <c r="V457" s="221"/>
    </row>
    <row r="458" spans="2:22" ht="15.75" customHeight="1" x14ac:dyDescent="0.2">
      <c r="B458"/>
      <c r="C458" s="220"/>
      <c r="D458" s="221"/>
      <c r="E458" s="221"/>
      <c r="F458" s="221"/>
      <c r="G458" s="221"/>
      <c r="H458" s="221"/>
      <c r="I458" s="221"/>
      <c r="J458" s="221"/>
      <c r="K458" s="221"/>
      <c r="L458" s="221"/>
      <c r="M458" s="221"/>
      <c r="N458" s="221"/>
      <c r="O458" s="221"/>
      <c r="P458" s="221"/>
      <c r="Q458" s="221"/>
      <c r="R458" s="221"/>
      <c r="S458" s="221"/>
      <c r="T458" s="221"/>
      <c r="U458" s="221"/>
      <c r="V458" s="221"/>
    </row>
    <row r="459" spans="2:22" ht="15.75" customHeight="1" x14ac:dyDescent="0.2">
      <c r="B459"/>
      <c r="C459" s="220"/>
      <c r="D459" s="221"/>
      <c r="E459" s="221"/>
      <c r="F459" s="221"/>
      <c r="G459" s="221"/>
      <c r="H459" s="221"/>
      <c r="I459" s="221"/>
      <c r="J459" s="221"/>
      <c r="K459" s="221"/>
      <c r="L459" s="221"/>
      <c r="M459" s="221"/>
      <c r="N459" s="221"/>
      <c r="O459" s="221"/>
      <c r="P459" s="221"/>
      <c r="Q459" s="221"/>
      <c r="R459" s="221"/>
      <c r="S459" s="221"/>
      <c r="T459" s="221"/>
      <c r="U459" s="221"/>
      <c r="V459" s="221"/>
    </row>
    <row r="460" spans="2:22" ht="15.75" customHeight="1" x14ac:dyDescent="0.2">
      <c r="B460"/>
      <c r="C460" s="220"/>
      <c r="D460" s="221"/>
      <c r="E460" s="221"/>
      <c r="F460" s="221"/>
      <c r="G460" s="221"/>
      <c r="H460" s="221"/>
      <c r="I460" s="221"/>
      <c r="J460" s="221"/>
      <c r="K460" s="221"/>
      <c r="L460" s="221"/>
      <c r="M460" s="221"/>
      <c r="N460" s="221"/>
      <c r="O460" s="221"/>
      <c r="P460" s="221"/>
      <c r="Q460" s="221"/>
      <c r="R460" s="221"/>
      <c r="S460" s="221"/>
      <c r="T460" s="221"/>
      <c r="U460" s="221"/>
      <c r="V460" s="221"/>
    </row>
    <row r="461" spans="2:22" ht="15.75" customHeight="1" x14ac:dyDescent="0.2">
      <c r="B461"/>
      <c r="C461" s="220"/>
      <c r="D461" s="221"/>
      <c r="E461" s="221"/>
      <c r="F461" s="221"/>
      <c r="G461" s="221"/>
      <c r="H461" s="221"/>
      <c r="I461" s="221"/>
      <c r="J461" s="221"/>
      <c r="K461" s="221"/>
      <c r="L461" s="221"/>
      <c r="M461" s="221"/>
      <c r="N461" s="221"/>
      <c r="O461" s="221"/>
      <c r="P461" s="221"/>
      <c r="Q461" s="221"/>
      <c r="R461" s="221"/>
      <c r="S461" s="221"/>
      <c r="T461" s="221"/>
      <c r="U461" s="221"/>
      <c r="V461" s="221"/>
    </row>
    <row r="462" spans="2:22" ht="15.75" customHeight="1" x14ac:dyDescent="0.2">
      <c r="B462"/>
      <c r="C462" s="220"/>
      <c r="D462" s="221"/>
      <c r="E462" s="221"/>
      <c r="F462" s="221"/>
      <c r="G462" s="221"/>
      <c r="H462" s="221"/>
      <c r="I462" s="221"/>
      <c r="J462" s="221"/>
      <c r="K462" s="221"/>
      <c r="L462" s="221"/>
      <c r="M462" s="221"/>
      <c r="N462" s="221"/>
      <c r="O462" s="221"/>
      <c r="P462" s="221"/>
      <c r="Q462" s="221"/>
      <c r="R462" s="221"/>
      <c r="S462" s="221"/>
      <c r="T462" s="221"/>
      <c r="U462" s="221"/>
      <c r="V462" s="221"/>
    </row>
    <row r="463" spans="2:22" ht="15.75" customHeight="1" x14ac:dyDescent="0.2">
      <c r="B463"/>
      <c r="C463" s="220"/>
      <c r="D463" s="221"/>
      <c r="E463" s="221"/>
      <c r="F463" s="221"/>
      <c r="G463" s="221"/>
      <c r="H463" s="221"/>
      <c r="I463" s="221"/>
      <c r="J463" s="221"/>
      <c r="K463" s="221"/>
      <c r="L463" s="221"/>
      <c r="M463" s="221"/>
      <c r="N463" s="221"/>
      <c r="O463" s="221"/>
      <c r="P463" s="221"/>
      <c r="Q463" s="221"/>
      <c r="R463" s="221"/>
      <c r="S463" s="221"/>
      <c r="T463" s="221"/>
      <c r="U463" s="221"/>
      <c r="V463" s="221"/>
    </row>
    <row r="464" spans="2:22" ht="15.75" customHeight="1" x14ac:dyDescent="0.2">
      <c r="B464"/>
      <c r="C464" s="220"/>
      <c r="D464" s="221"/>
      <c r="E464" s="221"/>
      <c r="F464" s="221"/>
      <c r="G464" s="221"/>
      <c r="H464" s="221"/>
      <c r="I464" s="221"/>
      <c r="J464" s="221"/>
      <c r="K464" s="221"/>
      <c r="L464" s="221"/>
      <c r="M464" s="221"/>
      <c r="N464" s="221"/>
      <c r="O464" s="221"/>
      <c r="P464" s="221"/>
      <c r="Q464" s="221"/>
      <c r="R464" s="221"/>
      <c r="S464" s="221"/>
      <c r="T464" s="221"/>
      <c r="U464" s="221"/>
      <c r="V464" s="221"/>
    </row>
    <row r="465" spans="2:22" ht="15.75" customHeight="1" x14ac:dyDescent="0.2">
      <c r="B465"/>
      <c r="C465" s="220"/>
      <c r="D465" s="221"/>
      <c r="E465" s="221"/>
      <c r="F465" s="221"/>
      <c r="G465" s="221"/>
      <c r="H465" s="221"/>
      <c r="I465" s="221"/>
      <c r="J465" s="221"/>
      <c r="K465" s="221"/>
      <c r="L465" s="221"/>
      <c r="M465" s="221"/>
      <c r="N465" s="221"/>
      <c r="O465" s="221"/>
      <c r="P465" s="221"/>
      <c r="Q465" s="221"/>
      <c r="R465" s="221"/>
      <c r="S465" s="221"/>
      <c r="T465" s="221"/>
      <c r="U465" s="221"/>
      <c r="V465" s="221"/>
    </row>
    <row r="466" spans="2:22" ht="15.75" customHeight="1" x14ac:dyDescent="0.2">
      <c r="B466"/>
      <c r="C466" s="220"/>
      <c r="D466" s="221"/>
      <c r="E466" s="221"/>
      <c r="F466" s="221"/>
      <c r="G466" s="221"/>
      <c r="H466" s="221"/>
      <c r="I466" s="221"/>
      <c r="J466" s="221"/>
      <c r="K466" s="221"/>
      <c r="L466" s="221"/>
      <c r="M466" s="221"/>
      <c r="N466" s="221"/>
      <c r="O466" s="221"/>
      <c r="P466" s="221"/>
      <c r="Q466" s="221"/>
      <c r="R466" s="221"/>
      <c r="S466" s="221"/>
      <c r="T466" s="221"/>
      <c r="U466" s="221"/>
      <c r="V466" s="221"/>
    </row>
    <row r="467" spans="2:22" ht="15.75" customHeight="1" x14ac:dyDescent="0.2">
      <c r="B467"/>
      <c r="C467" s="220"/>
      <c r="D467" s="221"/>
      <c r="E467" s="221"/>
      <c r="F467" s="221"/>
      <c r="G467" s="221"/>
      <c r="H467" s="221"/>
      <c r="I467" s="221"/>
      <c r="J467" s="221"/>
      <c r="K467" s="221"/>
      <c r="L467" s="221"/>
      <c r="M467" s="221"/>
      <c r="N467" s="221"/>
      <c r="O467" s="221"/>
      <c r="P467" s="221"/>
      <c r="Q467" s="221"/>
      <c r="R467" s="221"/>
      <c r="S467" s="221"/>
      <c r="T467" s="221"/>
      <c r="U467" s="221"/>
      <c r="V467" s="221"/>
    </row>
    <row r="468" spans="2:22" ht="15.75" customHeight="1" x14ac:dyDescent="0.2">
      <c r="B468"/>
      <c r="C468" s="220"/>
      <c r="D468" s="221"/>
      <c r="E468" s="221"/>
      <c r="F468" s="221"/>
      <c r="G468" s="221"/>
      <c r="H468" s="221"/>
      <c r="I468" s="221"/>
      <c r="J468" s="221"/>
      <c r="K468" s="221"/>
      <c r="L468" s="221"/>
      <c r="M468" s="221"/>
      <c r="N468" s="221"/>
      <c r="O468" s="221"/>
      <c r="P468" s="221"/>
      <c r="Q468" s="221"/>
      <c r="R468" s="221"/>
      <c r="S468" s="221"/>
      <c r="T468" s="221"/>
      <c r="U468" s="221"/>
      <c r="V468" s="221"/>
    </row>
    <row r="469" spans="2:22" ht="15.75" customHeight="1" x14ac:dyDescent="0.2">
      <c r="B469"/>
      <c r="C469" s="220"/>
      <c r="D469" s="221"/>
      <c r="E469" s="221"/>
      <c r="F469" s="221"/>
      <c r="G469" s="221"/>
      <c r="H469" s="221"/>
      <c r="I469" s="221"/>
      <c r="J469" s="221"/>
      <c r="K469" s="221"/>
      <c r="L469" s="221"/>
      <c r="M469" s="221"/>
      <c r="N469" s="221"/>
      <c r="O469" s="221"/>
      <c r="P469" s="221"/>
      <c r="Q469" s="221"/>
      <c r="R469" s="221"/>
      <c r="S469" s="221"/>
      <c r="T469" s="221"/>
      <c r="U469" s="221"/>
      <c r="V469" s="221"/>
    </row>
    <row r="470" spans="2:22" ht="15.75" customHeight="1" x14ac:dyDescent="0.2">
      <c r="B470"/>
      <c r="C470" s="220"/>
      <c r="D470" s="221"/>
      <c r="E470" s="221"/>
      <c r="F470" s="221"/>
      <c r="G470" s="221"/>
      <c r="H470" s="221"/>
      <c r="I470" s="221"/>
      <c r="J470" s="221"/>
      <c r="K470" s="221"/>
      <c r="L470" s="221"/>
      <c r="M470" s="221"/>
      <c r="N470" s="221"/>
      <c r="O470" s="221"/>
      <c r="P470" s="221"/>
      <c r="Q470" s="221"/>
      <c r="R470" s="221"/>
      <c r="S470" s="221"/>
      <c r="T470" s="221"/>
      <c r="U470" s="221"/>
      <c r="V470" s="221"/>
    </row>
    <row r="471" spans="2:22" ht="15.75" customHeight="1" x14ac:dyDescent="0.2">
      <c r="B471"/>
      <c r="C471" s="220"/>
      <c r="D471" s="221"/>
      <c r="E471" s="221"/>
      <c r="F471" s="221"/>
      <c r="G471" s="221"/>
      <c r="H471" s="221"/>
      <c r="I471" s="221"/>
      <c r="J471" s="221"/>
      <c r="K471" s="221"/>
      <c r="L471" s="221"/>
      <c r="M471" s="221"/>
      <c r="N471" s="221"/>
      <c r="O471" s="221"/>
      <c r="P471" s="221"/>
      <c r="Q471" s="221"/>
      <c r="R471" s="221"/>
      <c r="S471" s="221"/>
      <c r="T471" s="221"/>
      <c r="U471" s="221"/>
      <c r="V471" s="221"/>
    </row>
    <row r="472" spans="2:22" ht="15.75" customHeight="1" x14ac:dyDescent="0.2">
      <c r="B472"/>
      <c r="C472" s="220"/>
      <c r="D472" s="221"/>
      <c r="E472" s="221"/>
      <c r="F472" s="221"/>
      <c r="G472" s="221"/>
      <c r="H472" s="221"/>
      <c r="I472" s="221"/>
      <c r="J472" s="221"/>
      <c r="K472" s="221"/>
      <c r="L472" s="221"/>
      <c r="M472" s="221"/>
      <c r="N472" s="221"/>
      <c r="O472" s="221"/>
      <c r="P472" s="221"/>
      <c r="Q472" s="221"/>
      <c r="R472" s="221"/>
      <c r="S472" s="221"/>
      <c r="T472" s="221"/>
      <c r="U472" s="221"/>
      <c r="V472" s="221"/>
    </row>
    <row r="473" spans="2:22" ht="15.75" customHeight="1" x14ac:dyDescent="0.2">
      <c r="B473"/>
      <c r="C473" s="220"/>
      <c r="D473" s="221"/>
      <c r="E473" s="221"/>
      <c r="F473" s="221"/>
      <c r="G473" s="221"/>
      <c r="H473" s="221"/>
      <c r="I473" s="221"/>
      <c r="J473" s="221"/>
      <c r="K473" s="221"/>
      <c r="L473" s="221"/>
      <c r="M473" s="221"/>
      <c r="N473" s="221"/>
      <c r="O473" s="221"/>
      <c r="P473" s="221"/>
      <c r="Q473" s="221"/>
      <c r="R473" s="221"/>
      <c r="S473" s="221"/>
      <c r="T473" s="221"/>
      <c r="U473" s="221"/>
      <c r="V473" s="221"/>
    </row>
    <row r="474" spans="2:22" ht="15.75" customHeight="1" x14ac:dyDescent="0.2">
      <c r="B474"/>
      <c r="C474" s="220"/>
      <c r="D474" s="221"/>
      <c r="E474" s="221"/>
      <c r="F474" s="221"/>
      <c r="G474" s="221"/>
      <c r="H474" s="221"/>
      <c r="I474" s="221"/>
      <c r="J474" s="221"/>
      <c r="K474" s="221"/>
      <c r="L474" s="221"/>
      <c r="M474" s="221"/>
      <c r="N474" s="221"/>
      <c r="O474" s="221"/>
      <c r="P474" s="221"/>
      <c r="Q474" s="221"/>
      <c r="R474" s="221"/>
      <c r="S474" s="221"/>
      <c r="T474" s="221"/>
      <c r="U474" s="221"/>
      <c r="V474" s="221"/>
    </row>
    <row r="475" spans="2:22" ht="15.75" customHeight="1" x14ac:dyDescent="0.2">
      <c r="B475"/>
      <c r="C475" s="220"/>
      <c r="D475" s="221"/>
      <c r="E475" s="221"/>
      <c r="F475" s="221"/>
      <c r="G475" s="221"/>
      <c r="H475" s="221"/>
      <c r="I475" s="221"/>
      <c r="J475" s="221"/>
      <c r="K475" s="221"/>
      <c r="L475" s="221"/>
      <c r="M475" s="221"/>
      <c r="N475" s="221"/>
      <c r="O475" s="221"/>
      <c r="P475" s="221"/>
      <c r="Q475" s="221"/>
      <c r="R475" s="221"/>
      <c r="S475" s="221"/>
      <c r="T475" s="221"/>
      <c r="U475" s="221"/>
      <c r="V475" s="221"/>
    </row>
    <row r="476" spans="2:22" ht="15.75" customHeight="1" x14ac:dyDescent="0.2">
      <c r="B476"/>
      <c r="C476" s="220"/>
      <c r="D476" s="221"/>
      <c r="E476" s="221"/>
      <c r="F476" s="221"/>
      <c r="G476" s="221"/>
      <c r="H476" s="221"/>
      <c r="I476" s="221"/>
      <c r="J476" s="221"/>
      <c r="K476" s="221"/>
      <c r="L476" s="221"/>
      <c r="M476" s="221"/>
      <c r="N476" s="221"/>
      <c r="O476" s="221"/>
      <c r="P476" s="221"/>
      <c r="Q476" s="221"/>
      <c r="R476" s="221"/>
      <c r="S476" s="221"/>
      <c r="T476" s="221"/>
      <c r="U476" s="221"/>
      <c r="V476" s="221"/>
    </row>
    <row r="477" spans="2:22" ht="15.75" customHeight="1" x14ac:dyDescent="0.2">
      <c r="B477"/>
      <c r="C477" s="220"/>
      <c r="D477" s="221"/>
      <c r="E477" s="221"/>
      <c r="F477" s="221"/>
      <c r="G477" s="221"/>
      <c r="H477" s="221"/>
      <c r="I477" s="221"/>
      <c r="J477" s="221"/>
      <c r="K477" s="221"/>
      <c r="L477" s="221"/>
      <c r="M477" s="221"/>
      <c r="N477" s="221"/>
      <c r="O477" s="221"/>
      <c r="P477" s="221"/>
      <c r="Q477" s="221"/>
      <c r="R477" s="221"/>
      <c r="S477" s="221"/>
      <c r="T477" s="221"/>
      <c r="U477" s="221"/>
      <c r="V477" s="221"/>
    </row>
    <row r="478" spans="2:22" ht="15.75" customHeight="1" x14ac:dyDescent="0.2">
      <c r="B478"/>
      <c r="C478" s="220"/>
      <c r="D478" s="221"/>
      <c r="E478" s="221"/>
      <c r="F478" s="221"/>
      <c r="G478" s="221"/>
      <c r="H478" s="221"/>
      <c r="I478" s="221"/>
      <c r="J478" s="221"/>
      <c r="K478" s="221"/>
      <c r="L478" s="221"/>
      <c r="M478" s="221"/>
      <c r="N478" s="221"/>
      <c r="O478" s="221"/>
      <c r="P478" s="221"/>
      <c r="Q478" s="221"/>
      <c r="R478" s="221"/>
      <c r="S478" s="221"/>
      <c r="T478" s="221"/>
      <c r="U478" s="221"/>
      <c r="V478" s="221"/>
    </row>
    <row r="479" spans="2:22" ht="15.75" customHeight="1" x14ac:dyDescent="0.2">
      <c r="B479"/>
      <c r="C479" s="220"/>
      <c r="D479" s="221"/>
      <c r="E479" s="221"/>
      <c r="F479" s="221"/>
      <c r="G479" s="221"/>
      <c r="H479" s="221"/>
      <c r="I479" s="221"/>
      <c r="J479" s="221"/>
      <c r="K479" s="221"/>
      <c r="L479" s="221"/>
      <c r="M479" s="221"/>
      <c r="N479" s="221"/>
      <c r="O479" s="221"/>
      <c r="P479" s="221"/>
      <c r="Q479" s="221"/>
      <c r="R479" s="221"/>
      <c r="S479" s="221"/>
      <c r="T479" s="221"/>
      <c r="U479" s="221"/>
      <c r="V479" s="221"/>
    </row>
    <row r="480" spans="2:22" ht="15.75" customHeight="1" x14ac:dyDescent="0.2">
      <c r="B480"/>
      <c r="C480" s="220"/>
      <c r="D480" s="221"/>
      <c r="E480" s="221"/>
      <c r="F480" s="221"/>
      <c r="G480" s="221"/>
      <c r="H480" s="221"/>
      <c r="I480" s="221"/>
      <c r="J480" s="221"/>
      <c r="K480" s="221"/>
      <c r="L480" s="221"/>
      <c r="M480" s="221"/>
      <c r="N480" s="221"/>
      <c r="O480" s="221"/>
      <c r="P480" s="221"/>
      <c r="Q480" s="221"/>
      <c r="R480" s="221"/>
      <c r="S480" s="221"/>
      <c r="T480" s="221"/>
      <c r="U480" s="221"/>
      <c r="V480" s="221"/>
    </row>
    <row r="481" spans="2:22" ht="15.75" customHeight="1" x14ac:dyDescent="0.2">
      <c r="B481"/>
      <c r="C481" s="220"/>
      <c r="D481" s="221"/>
      <c r="E481" s="221"/>
      <c r="F481" s="221"/>
      <c r="G481" s="221"/>
      <c r="H481" s="221"/>
      <c r="I481" s="221"/>
      <c r="J481" s="221"/>
      <c r="K481" s="221"/>
      <c r="L481" s="221"/>
      <c r="M481" s="221"/>
      <c r="N481" s="221"/>
      <c r="O481" s="221"/>
      <c r="P481" s="221"/>
      <c r="Q481" s="221"/>
      <c r="R481" s="221"/>
      <c r="S481" s="221"/>
      <c r="T481" s="221"/>
      <c r="U481" s="221"/>
      <c r="V481" s="221"/>
    </row>
    <row r="482" spans="2:22" ht="15.75" customHeight="1" x14ac:dyDescent="0.2">
      <c r="B482"/>
      <c r="C482" s="220"/>
      <c r="D482" s="221"/>
      <c r="E482" s="221"/>
      <c r="F482" s="221"/>
      <c r="G482" s="221"/>
      <c r="H482" s="221"/>
      <c r="I482" s="221"/>
      <c r="J482" s="221"/>
      <c r="K482" s="221"/>
      <c r="L482" s="221"/>
      <c r="M482" s="221"/>
      <c r="N482" s="221"/>
      <c r="O482" s="221"/>
      <c r="P482" s="221"/>
      <c r="Q482" s="221"/>
      <c r="R482" s="221"/>
      <c r="S482" s="221"/>
      <c r="T482" s="221"/>
      <c r="U482" s="221"/>
      <c r="V482" s="221"/>
    </row>
    <row r="483" spans="2:22" ht="15.75" customHeight="1" x14ac:dyDescent="0.2">
      <c r="B483"/>
      <c r="C483" s="220"/>
      <c r="D483" s="221"/>
      <c r="E483" s="221"/>
      <c r="F483" s="221"/>
      <c r="G483" s="221"/>
      <c r="H483" s="221"/>
      <c r="I483" s="221"/>
      <c r="J483" s="221"/>
      <c r="K483" s="221"/>
      <c r="L483" s="221"/>
      <c r="M483" s="221"/>
      <c r="N483" s="221"/>
      <c r="O483" s="221"/>
      <c r="P483" s="221"/>
      <c r="Q483" s="221"/>
      <c r="R483" s="221"/>
      <c r="S483" s="221"/>
      <c r="T483" s="221"/>
      <c r="U483" s="221"/>
      <c r="V483" s="221"/>
    </row>
    <row r="484" spans="2:22" ht="15.75" customHeight="1" x14ac:dyDescent="0.2">
      <c r="B484"/>
      <c r="C484" s="220"/>
      <c r="D484" s="221"/>
      <c r="E484" s="221"/>
      <c r="F484" s="221"/>
      <c r="G484" s="221"/>
      <c r="H484" s="221"/>
      <c r="I484" s="221"/>
      <c r="J484" s="221"/>
      <c r="K484" s="221"/>
      <c r="L484" s="221"/>
      <c r="M484" s="221"/>
      <c r="N484" s="221"/>
      <c r="O484" s="221"/>
      <c r="P484" s="221"/>
      <c r="Q484" s="221"/>
      <c r="R484" s="221"/>
      <c r="S484" s="221"/>
      <c r="T484" s="221"/>
      <c r="U484" s="221"/>
      <c r="V484" s="221"/>
    </row>
    <row r="485" spans="2:22" ht="15.75" customHeight="1" x14ac:dyDescent="0.2">
      <c r="B485"/>
      <c r="C485" s="220"/>
      <c r="D485" s="221"/>
      <c r="E485" s="221"/>
      <c r="F485" s="221"/>
      <c r="G485" s="221"/>
      <c r="H485" s="221"/>
      <c r="I485" s="221"/>
      <c r="J485" s="221"/>
      <c r="K485" s="221"/>
      <c r="L485" s="221"/>
      <c r="M485" s="221"/>
      <c r="N485" s="221"/>
      <c r="O485" s="221"/>
      <c r="P485" s="221"/>
      <c r="Q485" s="221"/>
      <c r="R485" s="221"/>
      <c r="S485" s="221"/>
      <c r="T485" s="221"/>
      <c r="U485" s="221"/>
      <c r="V485" s="221"/>
    </row>
    <row r="486" spans="2:22" ht="15.75" customHeight="1" x14ac:dyDescent="0.2">
      <c r="B486"/>
      <c r="C486" s="220"/>
      <c r="D486" s="221"/>
      <c r="E486" s="221"/>
      <c r="F486" s="221"/>
      <c r="G486" s="221"/>
      <c r="H486" s="221"/>
      <c r="I486" s="221"/>
      <c r="J486" s="221"/>
      <c r="K486" s="221"/>
      <c r="L486" s="221"/>
      <c r="M486" s="221"/>
      <c r="N486" s="221"/>
      <c r="O486" s="221"/>
      <c r="P486" s="221"/>
      <c r="Q486" s="221"/>
      <c r="R486" s="221"/>
      <c r="S486" s="221"/>
      <c r="T486" s="221"/>
      <c r="U486" s="221"/>
      <c r="V486" s="221"/>
    </row>
    <row r="487" spans="2:22" ht="15.75" customHeight="1" x14ac:dyDescent="0.2">
      <c r="B487"/>
      <c r="C487" s="220"/>
      <c r="D487" s="221"/>
      <c r="E487" s="221"/>
      <c r="F487" s="221"/>
      <c r="G487" s="221"/>
      <c r="H487" s="221"/>
      <c r="I487" s="221"/>
      <c r="J487" s="221"/>
      <c r="K487" s="221"/>
      <c r="L487" s="221"/>
      <c r="M487" s="221"/>
      <c r="N487" s="221"/>
      <c r="O487" s="221"/>
      <c r="P487" s="221"/>
      <c r="Q487" s="221"/>
      <c r="R487" s="221"/>
      <c r="S487" s="221"/>
      <c r="T487" s="221"/>
      <c r="U487" s="221"/>
      <c r="V487" s="221"/>
    </row>
    <row r="488" spans="2:22" ht="15.75" customHeight="1" x14ac:dyDescent="0.2">
      <c r="B488"/>
      <c r="C488" s="220"/>
      <c r="D488" s="221"/>
      <c r="E488" s="221"/>
      <c r="F488" s="221"/>
      <c r="G488" s="221"/>
      <c r="H488" s="221"/>
      <c r="I488" s="221"/>
      <c r="J488" s="221"/>
      <c r="K488" s="221"/>
      <c r="L488" s="221"/>
      <c r="M488" s="221"/>
      <c r="N488" s="221"/>
      <c r="O488" s="221"/>
      <c r="P488" s="221"/>
      <c r="Q488" s="221"/>
      <c r="R488" s="221"/>
      <c r="S488" s="221"/>
      <c r="T488" s="221"/>
      <c r="U488" s="221"/>
      <c r="V488" s="221"/>
    </row>
    <row r="489" spans="2:22" ht="15.75" customHeight="1" x14ac:dyDescent="0.2">
      <c r="B489"/>
      <c r="C489" s="220"/>
      <c r="D489" s="221"/>
      <c r="E489" s="221"/>
      <c r="F489" s="221"/>
      <c r="G489" s="221"/>
      <c r="H489" s="221"/>
      <c r="I489" s="221"/>
      <c r="J489" s="221"/>
      <c r="K489" s="221"/>
      <c r="L489" s="221"/>
      <c r="M489" s="221"/>
      <c r="N489" s="221"/>
      <c r="O489" s="221"/>
      <c r="P489" s="221"/>
      <c r="Q489" s="221"/>
      <c r="R489" s="221"/>
      <c r="S489" s="221"/>
      <c r="T489" s="221"/>
      <c r="U489" s="221"/>
      <c r="V489" s="221"/>
    </row>
    <row r="490" spans="2:22" ht="15.75" customHeight="1" x14ac:dyDescent="0.2">
      <c r="B490"/>
      <c r="C490" s="220"/>
      <c r="D490" s="221"/>
      <c r="E490" s="221"/>
      <c r="F490" s="221"/>
      <c r="G490" s="221"/>
      <c r="H490" s="221"/>
      <c r="I490" s="221"/>
      <c r="J490" s="221"/>
      <c r="K490" s="221"/>
      <c r="L490" s="221"/>
      <c r="M490" s="221"/>
      <c r="N490" s="221"/>
      <c r="O490" s="221"/>
      <c r="P490" s="221"/>
      <c r="Q490" s="221"/>
      <c r="R490" s="221"/>
      <c r="S490" s="221"/>
      <c r="T490" s="221"/>
      <c r="U490" s="221"/>
      <c r="V490" s="221"/>
    </row>
    <row r="491" spans="2:22" ht="15.75" customHeight="1" x14ac:dyDescent="0.2">
      <c r="B491"/>
      <c r="C491" s="220"/>
      <c r="D491" s="221"/>
      <c r="E491" s="221"/>
      <c r="F491" s="221"/>
      <c r="G491" s="221"/>
      <c r="H491" s="221"/>
      <c r="I491" s="221"/>
      <c r="J491" s="221"/>
      <c r="K491" s="221"/>
      <c r="L491" s="221"/>
      <c r="M491" s="221"/>
      <c r="N491" s="221"/>
      <c r="O491" s="221"/>
      <c r="P491" s="221"/>
      <c r="Q491" s="221"/>
      <c r="R491" s="221"/>
      <c r="S491" s="221"/>
      <c r="T491" s="221"/>
      <c r="U491" s="221"/>
      <c r="V491" s="221"/>
    </row>
    <row r="492" spans="2:22" ht="15.75" customHeight="1" x14ac:dyDescent="0.2">
      <c r="B492"/>
      <c r="C492" s="220"/>
      <c r="D492" s="221"/>
      <c r="E492" s="221"/>
      <c r="F492" s="221"/>
      <c r="G492" s="221"/>
      <c r="H492" s="221"/>
      <c r="I492" s="221"/>
      <c r="J492" s="221"/>
      <c r="K492" s="221"/>
      <c r="L492" s="221"/>
      <c r="M492" s="221"/>
      <c r="N492" s="221"/>
      <c r="O492" s="221"/>
      <c r="P492" s="221"/>
      <c r="Q492" s="221"/>
      <c r="R492" s="221"/>
      <c r="S492" s="221"/>
      <c r="T492" s="221"/>
      <c r="U492" s="221"/>
      <c r="V492" s="221"/>
    </row>
    <row r="493" spans="2:22" ht="15.75" customHeight="1" x14ac:dyDescent="0.2">
      <c r="B493"/>
      <c r="C493" s="220"/>
      <c r="D493" s="221"/>
      <c r="E493" s="221"/>
      <c r="F493" s="221"/>
      <c r="G493" s="221"/>
      <c r="H493" s="221"/>
      <c r="I493" s="221"/>
      <c r="J493" s="221"/>
      <c r="K493" s="221"/>
      <c r="L493" s="221"/>
      <c r="M493" s="221"/>
      <c r="N493" s="221"/>
      <c r="O493" s="221"/>
      <c r="P493" s="221"/>
      <c r="Q493" s="221"/>
      <c r="R493" s="221"/>
      <c r="S493" s="221"/>
      <c r="T493" s="221"/>
      <c r="U493" s="221"/>
      <c r="V493" s="221"/>
    </row>
    <row r="494" spans="2:22" ht="15.75" customHeight="1" x14ac:dyDescent="0.2">
      <c r="B494"/>
      <c r="C494" s="220"/>
      <c r="D494" s="221"/>
      <c r="E494" s="221"/>
      <c r="F494" s="221"/>
      <c r="G494" s="221"/>
      <c r="H494" s="221"/>
      <c r="I494" s="221"/>
      <c r="J494" s="221"/>
      <c r="K494" s="221"/>
      <c r="L494" s="221"/>
      <c r="M494" s="221"/>
      <c r="N494" s="221"/>
      <c r="O494" s="221"/>
      <c r="P494" s="221"/>
      <c r="Q494" s="221"/>
      <c r="R494" s="221"/>
      <c r="S494" s="221"/>
      <c r="T494" s="221"/>
      <c r="U494" s="221"/>
      <c r="V494" s="221"/>
    </row>
    <row r="495" spans="2:22" ht="15.75" customHeight="1" x14ac:dyDescent="0.2">
      <c r="B495"/>
      <c r="C495" s="220"/>
      <c r="D495" s="221"/>
      <c r="E495" s="221"/>
      <c r="F495" s="221"/>
      <c r="G495" s="221"/>
      <c r="H495" s="221"/>
      <c r="I495" s="221"/>
      <c r="J495" s="221"/>
      <c r="K495" s="221"/>
      <c r="L495" s="221"/>
      <c r="M495" s="221"/>
      <c r="N495" s="221"/>
      <c r="O495" s="221"/>
      <c r="P495" s="221"/>
      <c r="Q495" s="221"/>
      <c r="R495" s="221"/>
      <c r="S495" s="221"/>
      <c r="T495" s="221"/>
      <c r="U495" s="221"/>
      <c r="V495" s="221"/>
    </row>
    <row r="496" spans="2:22" ht="15.75" customHeight="1" x14ac:dyDescent="0.2">
      <c r="B496"/>
      <c r="C496" s="220"/>
      <c r="D496" s="221"/>
      <c r="E496" s="221"/>
      <c r="F496" s="221"/>
      <c r="G496" s="221"/>
      <c r="H496" s="221"/>
      <c r="I496" s="221"/>
      <c r="J496" s="221"/>
      <c r="K496" s="221"/>
      <c r="L496" s="221"/>
      <c r="M496" s="221"/>
      <c r="N496" s="221"/>
      <c r="O496" s="221"/>
      <c r="P496" s="221"/>
      <c r="Q496" s="221"/>
      <c r="R496" s="221"/>
      <c r="S496" s="221"/>
      <c r="T496" s="221"/>
      <c r="U496" s="221"/>
      <c r="V496" s="221"/>
    </row>
    <row r="497" spans="2:22" ht="15.75" customHeight="1" x14ac:dyDescent="0.2">
      <c r="B497"/>
      <c r="C497" s="220"/>
      <c r="D497" s="221"/>
      <c r="E497" s="221"/>
      <c r="F497" s="221"/>
      <c r="G497" s="221"/>
      <c r="H497" s="221"/>
      <c r="I497" s="221"/>
      <c r="J497" s="221"/>
      <c r="K497" s="221"/>
      <c r="L497" s="221"/>
      <c r="M497" s="221"/>
      <c r="N497" s="221"/>
      <c r="O497" s="221"/>
      <c r="P497" s="221"/>
      <c r="Q497" s="221"/>
      <c r="R497" s="221"/>
      <c r="S497" s="221"/>
      <c r="T497" s="221"/>
      <c r="U497" s="221"/>
      <c r="V497" s="221"/>
    </row>
    <row r="498" spans="2:22" ht="15.75" customHeight="1" x14ac:dyDescent="0.2">
      <c r="B498"/>
      <c r="C498" s="220"/>
      <c r="D498" s="221"/>
      <c r="E498" s="221"/>
      <c r="F498" s="221"/>
      <c r="G498" s="221"/>
      <c r="H498" s="221"/>
      <c r="I498" s="221"/>
      <c r="J498" s="221"/>
      <c r="K498" s="221"/>
      <c r="L498" s="221"/>
      <c r="M498" s="221"/>
      <c r="N498" s="221"/>
      <c r="O498" s="221"/>
      <c r="P498" s="221"/>
      <c r="Q498" s="221"/>
      <c r="R498" s="221"/>
      <c r="S498" s="221"/>
      <c r="T498" s="221"/>
      <c r="U498" s="221"/>
      <c r="V498" s="221"/>
    </row>
    <row r="499" spans="2:22" ht="15.75" customHeight="1" x14ac:dyDescent="0.2">
      <c r="B499"/>
      <c r="C499" s="220"/>
      <c r="D499" s="221"/>
      <c r="E499" s="221"/>
      <c r="F499" s="221"/>
      <c r="G499" s="221"/>
      <c r="H499" s="221"/>
      <c r="I499" s="221"/>
      <c r="J499" s="221"/>
      <c r="K499" s="221"/>
      <c r="L499" s="221"/>
      <c r="M499" s="221"/>
      <c r="N499" s="221"/>
      <c r="O499" s="221"/>
      <c r="P499" s="221"/>
      <c r="Q499" s="221"/>
      <c r="R499" s="221"/>
      <c r="S499" s="221"/>
      <c r="T499" s="221"/>
      <c r="U499" s="221"/>
      <c r="V499" s="221"/>
    </row>
    <row r="500" spans="2:22" ht="15.75" customHeight="1" x14ac:dyDescent="0.2">
      <c r="B500"/>
      <c r="C500" s="220"/>
      <c r="D500" s="221"/>
      <c r="E500" s="221"/>
      <c r="F500" s="221"/>
      <c r="G500" s="221"/>
      <c r="H500" s="221"/>
      <c r="I500" s="221"/>
      <c r="J500" s="221"/>
      <c r="K500" s="221"/>
      <c r="L500" s="221"/>
      <c r="M500" s="221"/>
      <c r="N500" s="221"/>
      <c r="O500" s="221"/>
      <c r="P500" s="221"/>
      <c r="Q500" s="221"/>
      <c r="R500" s="221"/>
      <c r="S500" s="221"/>
      <c r="T500" s="221"/>
      <c r="U500" s="221"/>
      <c r="V500" s="221"/>
    </row>
    <row r="501" spans="2:22" ht="15.75" customHeight="1" x14ac:dyDescent="0.2">
      <c r="B501"/>
      <c r="C501" s="220"/>
      <c r="D501" s="221"/>
      <c r="E501" s="221"/>
      <c r="F501" s="221"/>
      <c r="G501" s="221"/>
      <c r="H501" s="221"/>
      <c r="I501" s="221"/>
      <c r="J501" s="221"/>
      <c r="K501" s="221"/>
      <c r="L501" s="221"/>
      <c r="M501" s="221"/>
      <c r="N501" s="221"/>
      <c r="O501" s="221"/>
      <c r="P501" s="221"/>
      <c r="Q501" s="221"/>
      <c r="R501" s="221"/>
      <c r="S501" s="221"/>
      <c r="T501" s="221"/>
      <c r="U501" s="221"/>
      <c r="V501" s="221"/>
    </row>
    <row r="502" spans="2:22" ht="15.75" customHeight="1" x14ac:dyDescent="0.2">
      <c r="B502"/>
      <c r="C502" s="220"/>
      <c r="D502" s="221"/>
      <c r="E502" s="221"/>
      <c r="F502" s="221"/>
      <c r="G502" s="221"/>
      <c r="H502" s="221"/>
      <c r="I502" s="221"/>
      <c r="J502" s="221"/>
      <c r="K502" s="221"/>
      <c r="L502" s="221"/>
      <c r="M502" s="221"/>
      <c r="N502" s="221"/>
      <c r="O502" s="221"/>
      <c r="P502" s="221"/>
      <c r="Q502" s="221"/>
      <c r="R502" s="221"/>
      <c r="S502" s="221"/>
      <c r="T502" s="221"/>
      <c r="U502" s="221"/>
      <c r="V502" s="221"/>
    </row>
    <row r="503" spans="2:22" ht="15.75" customHeight="1" x14ac:dyDescent="0.2">
      <c r="B503"/>
      <c r="C503" s="220"/>
      <c r="D503" s="221"/>
      <c r="E503" s="221"/>
      <c r="F503" s="221"/>
      <c r="G503" s="221"/>
      <c r="H503" s="221"/>
      <c r="I503" s="221"/>
      <c r="J503" s="221"/>
      <c r="K503" s="221"/>
      <c r="L503" s="221"/>
      <c r="M503" s="221"/>
      <c r="N503" s="221"/>
      <c r="O503" s="221"/>
      <c r="P503" s="221"/>
      <c r="Q503" s="221"/>
      <c r="R503" s="221"/>
      <c r="S503" s="221"/>
      <c r="T503" s="221"/>
      <c r="U503" s="221"/>
      <c r="V503" s="221"/>
    </row>
    <row r="504" spans="2:22" ht="15.75" customHeight="1" x14ac:dyDescent="0.2">
      <c r="B504"/>
      <c r="C504" s="220"/>
      <c r="D504" s="221"/>
      <c r="E504" s="221"/>
      <c r="F504" s="221"/>
      <c r="G504" s="221"/>
      <c r="H504" s="221"/>
      <c r="I504" s="221"/>
      <c r="J504" s="221"/>
      <c r="K504" s="221"/>
      <c r="L504" s="221"/>
      <c r="M504" s="221"/>
      <c r="N504" s="221"/>
      <c r="O504" s="221"/>
      <c r="P504" s="221"/>
      <c r="Q504" s="221"/>
      <c r="R504" s="221"/>
      <c r="S504" s="221"/>
      <c r="T504" s="221"/>
      <c r="U504" s="221"/>
      <c r="V504" s="221"/>
    </row>
    <row r="505" spans="2:22" ht="15.75" customHeight="1" x14ac:dyDescent="0.2">
      <c r="B505"/>
      <c r="C505" s="220"/>
      <c r="D505" s="221"/>
      <c r="E505" s="221"/>
      <c r="F505" s="221"/>
      <c r="G505" s="221"/>
      <c r="H505" s="221"/>
      <c r="I505" s="221"/>
      <c r="J505" s="221"/>
      <c r="K505" s="221"/>
      <c r="L505" s="221"/>
      <c r="M505" s="221"/>
      <c r="N505" s="221"/>
      <c r="O505" s="221"/>
      <c r="P505" s="221"/>
      <c r="Q505" s="221"/>
      <c r="R505" s="221"/>
      <c r="S505" s="221"/>
      <c r="T505" s="221"/>
      <c r="U505" s="221"/>
      <c r="V505" s="221"/>
    </row>
    <row r="506" spans="2:22" ht="15.75" customHeight="1" x14ac:dyDescent="0.2">
      <c r="B506"/>
      <c r="C506" s="220"/>
      <c r="D506" s="221"/>
      <c r="E506" s="221"/>
      <c r="F506" s="221"/>
      <c r="G506" s="221"/>
      <c r="H506" s="221"/>
      <c r="I506" s="221"/>
      <c r="J506" s="221"/>
      <c r="K506" s="221"/>
      <c r="L506" s="221"/>
      <c r="M506" s="221"/>
      <c r="N506" s="221"/>
      <c r="O506" s="221"/>
      <c r="P506" s="221"/>
      <c r="Q506" s="221"/>
      <c r="R506" s="221"/>
      <c r="S506" s="221"/>
      <c r="T506" s="221"/>
      <c r="U506" s="221"/>
      <c r="V506" s="221"/>
    </row>
    <row r="507" spans="2:22" ht="15.75" customHeight="1" x14ac:dyDescent="0.2">
      <c r="B507"/>
      <c r="C507" s="220"/>
      <c r="D507" s="221"/>
      <c r="E507" s="221"/>
      <c r="F507" s="221"/>
      <c r="G507" s="221"/>
      <c r="H507" s="221"/>
      <c r="I507" s="221"/>
      <c r="J507" s="221"/>
      <c r="K507" s="221"/>
      <c r="L507" s="221"/>
      <c r="M507" s="221"/>
      <c r="N507" s="221"/>
      <c r="O507" s="221"/>
      <c r="P507" s="221"/>
      <c r="Q507" s="221"/>
      <c r="R507" s="221"/>
      <c r="S507" s="221"/>
      <c r="T507" s="221"/>
      <c r="U507" s="221"/>
      <c r="V507" s="221"/>
    </row>
    <row r="508" spans="2:22" ht="15.75" customHeight="1" x14ac:dyDescent="0.2">
      <c r="B508"/>
      <c r="C508" s="220"/>
      <c r="D508" s="221"/>
      <c r="E508" s="221"/>
      <c r="F508" s="221"/>
      <c r="G508" s="221"/>
      <c r="H508" s="221"/>
      <c r="I508" s="221"/>
      <c r="J508" s="221"/>
      <c r="K508" s="221"/>
      <c r="L508" s="221"/>
      <c r="M508" s="221"/>
      <c r="N508" s="221"/>
      <c r="O508" s="221"/>
      <c r="P508" s="221"/>
      <c r="Q508" s="221"/>
      <c r="R508" s="221"/>
      <c r="S508" s="221"/>
      <c r="T508" s="221"/>
      <c r="U508" s="221"/>
      <c r="V508" s="221"/>
    </row>
    <row r="509" spans="2:22" ht="15.75" customHeight="1" x14ac:dyDescent="0.2">
      <c r="B509"/>
      <c r="C509" s="220"/>
      <c r="D509" s="221"/>
      <c r="E509" s="221"/>
      <c r="F509" s="221"/>
      <c r="G509" s="221"/>
      <c r="H509" s="221"/>
      <c r="I509" s="221"/>
      <c r="J509" s="221"/>
      <c r="K509" s="221"/>
      <c r="L509" s="221"/>
      <c r="M509" s="221"/>
      <c r="N509" s="221"/>
      <c r="O509" s="221"/>
      <c r="P509" s="221"/>
      <c r="Q509" s="221"/>
      <c r="R509" s="221"/>
      <c r="S509" s="221"/>
      <c r="T509" s="221"/>
      <c r="U509" s="221"/>
      <c r="V509" s="221"/>
    </row>
    <row r="510" spans="2:22" ht="15.75" customHeight="1" x14ac:dyDescent="0.2">
      <c r="B510"/>
      <c r="C510" s="220"/>
      <c r="D510" s="221"/>
      <c r="E510" s="221"/>
      <c r="F510" s="221"/>
      <c r="G510" s="221"/>
      <c r="H510" s="221"/>
      <c r="I510" s="221"/>
      <c r="J510" s="221"/>
      <c r="K510" s="221"/>
      <c r="L510" s="221"/>
      <c r="M510" s="221"/>
      <c r="N510" s="221"/>
      <c r="O510" s="221"/>
      <c r="P510" s="221"/>
      <c r="Q510" s="221"/>
      <c r="R510" s="221"/>
      <c r="S510" s="221"/>
      <c r="T510" s="221"/>
      <c r="U510" s="221"/>
      <c r="V510" s="221"/>
    </row>
    <row r="511" spans="2:22" ht="15.75" customHeight="1" x14ac:dyDescent="0.2">
      <c r="B511"/>
      <c r="C511" s="220"/>
      <c r="D511" s="221"/>
      <c r="E511" s="221"/>
      <c r="F511" s="221"/>
      <c r="G511" s="221"/>
      <c r="H511" s="221"/>
      <c r="I511" s="221"/>
      <c r="J511" s="221"/>
      <c r="K511" s="221"/>
      <c r="L511" s="221"/>
      <c r="M511" s="221"/>
      <c r="N511" s="221"/>
      <c r="O511" s="221"/>
      <c r="P511" s="221"/>
      <c r="Q511" s="221"/>
      <c r="R511" s="221"/>
      <c r="S511" s="221"/>
      <c r="T511" s="221"/>
      <c r="U511" s="221"/>
      <c r="V511" s="221"/>
    </row>
    <row r="512" spans="2:22" ht="15.75" customHeight="1" x14ac:dyDescent="0.2">
      <c r="B512"/>
      <c r="C512" s="220"/>
      <c r="D512" s="221"/>
      <c r="E512" s="221"/>
      <c r="F512" s="221"/>
      <c r="G512" s="221"/>
      <c r="H512" s="221"/>
      <c r="I512" s="221"/>
      <c r="J512" s="221"/>
      <c r="K512" s="221"/>
      <c r="L512" s="221"/>
      <c r="M512" s="221"/>
      <c r="N512" s="221"/>
      <c r="O512" s="221"/>
      <c r="P512" s="221"/>
      <c r="Q512" s="221"/>
      <c r="R512" s="221"/>
      <c r="S512" s="221"/>
      <c r="T512" s="221"/>
      <c r="U512" s="221"/>
      <c r="V512" s="221"/>
    </row>
    <row r="513" spans="2:22" ht="15.75" customHeight="1" x14ac:dyDescent="0.2">
      <c r="B513"/>
      <c r="C513" s="220"/>
      <c r="D513" s="221"/>
      <c r="E513" s="221"/>
      <c r="F513" s="221"/>
      <c r="G513" s="221"/>
      <c r="H513" s="221"/>
      <c r="I513" s="221"/>
      <c r="J513" s="221"/>
      <c r="K513" s="221"/>
      <c r="L513" s="221"/>
      <c r="M513" s="221"/>
      <c r="N513" s="221"/>
      <c r="O513" s="221"/>
      <c r="P513" s="221"/>
      <c r="Q513" s="221"/>
      <c r="R513" s="221"/>
      <c r="S513" s="221"/>
      <c r="T513" s="221"/>
      <c r="U513" s="221"/>
      <c r="V513" s="221"/>
    </row>
    <row r="514" spans="2:22" ht="15.75" customHeight="1" x14ac:dyDescent="0.2">
      <c r="B514"/>
      <c r="C514" s="220"/>
      <c r="D514" s="221"/>
      <c r="E514" s="221"/>
      <c r="F514" s="221"/>
      <c r="G514" s="221"/>
      <c r="H514" s="221"/>
      <c r="I514" s="221"/>
      <c r="J514" s="221"/>
      <c r="K514" s="221"/>
      <c r="L514" s="221"/>
      <c r="M514" s="221"/>
      <c r="N514" s="221"/>
      <c r="O514" s="221"/>
      <c r="P514" s="221"/>
      <c r="Q514" s="221"/>
      <c r="R514" s="221"/>
      <c r="S514" s="221"/>
      <c r="T514" s="221"/>
      <c r="U514" s="221"/>
      <c r="V514" s="221"/>
    </row>
    <row r="515" spans="2:22" ht="15.75" customHeight="1" x14ac:dyDescent="0.2">
      <c r="B515"/>
      <c r="C515" s="220"/>
      <c r="D515" s="221"/>
      <c r="E515" s="221"/>
      <c r="F515" s="221"/>
      <c r="G515" s="221"/>
      <c r="H515" s="221"/>
      <c r="I515" s="221"/>
      <c r="J515" s="221"/>
      <c r="K515" s="221"/>
      <c r="L515" s="221"/>
      <c r="M515" s="221"/>
      <c r="N515" s="221"/>
      <c r="O515" s="221"/>
      <c r="P515" s="221"/>
      <c r="Q515" s="221"/>
      <c r="R515" s="221"/>
      <c r="S515" s="221"/>
      <c r="T515" s="221"/>
      <c r="U515" s="221"/>
      <c r="V515" s="221"/>
    </row>
    <row r="516" spans="2:22" ht="15.75" customHeight="1" x14ac:dyDescent="0.2">
      <c r="B516"/>
      <c r="C516" s="220"/>
      <c r="D516" s="221"/>
      <c r="E516" s="221"/>
      <c r="F516" s="221"/>
      <c r="G516" s="221"/>
      <c r="H516" s="221"/>
      <c r="I516" s="221"/>
      <c r="J516" s="221"/>
      <c r="K516" s="221"/>
      <c r="L516" s="221"/>
      <c r="M516" s="221"/>
      <c r="N516" s="221"/>
      <c r="O516" s="221"/>
      <c r="P516" s="221"/>
      <c r="Q516" s="221"/>
      <c r="R516" s="221"/>
      <c r="S516" s="221"/>
      <c r="T516" s="221"/>
      <c r="U516" s="221"/>
      <c r="V516" s="221"/>
    </row>
    <row r="517" spans="2:22" ht="15.75" customHeight="1" x14ac:dyDescent="0.2">
      <c r="B517"/>
      <c r="C517" s="220"/>
      <c r="D517" s="221"/>
      <c r="E517" s="221"/>
      <c r="F517" s="221"/>
      <c r="G517" s="221"/>
      <c r="H517" s="221"/>
      <c r="I517" s="221"/>
      <c r="J517" s="221"/>
      <c r="K517" s="221"/>
      <c r="L517" s="221"/>
      <c r="M517" s="221"/>
      <c r="N517" s="221"/>
      <c r="O517" s="221"/>
      <c r="P517" s="221"/>
      <c r="Q517" s="221"/>
      <c r="R517" s="221"/>
      <c r="S517" s="221"/>
      <c r="T517" s="221"/>
      <c r="U517" s="221"/>
      <c r="V517" s="221"/>
    </row>
    <row r="518" spans="2:22" ht="15.75" customHeight="1" x14ac:dyDescent="0.2">
      <c r="B518"/>
      <c r="C518" s="220"/>
      <c r="D518" s="221"/>
      <c r="E518" s="221"/>
      <c r="F518" s="221"/>
      <c r="G518" s="221"/>
      <c r="H518" s="221"/>
      <c r="I518" s="221"/>
      <c r="J518" s="221"/>
      <c r="K518" s="221"/>
      <c r="L518" s="221"/>
      <c r="M518" s="221"/>
      <c r="N518" s="221"/>
      <c r="O518" s="221"/>
      <c r="P518" s="221"/>
      <c r="Q518" s="221"/>
      <c r="R518" s="221"/>
      <c r="S518" s="221"/>
      <c r="T518" s="221"/>
      <c r="U518" s="221"/>
      <c r="V518" s="221"/>
    </row>
    <row r="519" spans="2:22" ht="15.75" customHeight="1" x14ac:dyDescent="0.2">
      <c r="B519"/>
      <c r="C519" s="220"/>
      <c r="D519" s="221"/>
      <c r="E519" s="221"/>
      <c r="F519" s="221"/>
      <c r="G519" s="221"/>
      <c r="H519" s="221"/>
      <c r="I519" s="221"/>
      <c r="J519" s="221"/>
      <c r="K519" s="221"/>
      <c r="L519" s="221"/>
      <c r="M519" s="221"/>
      <c r="N519" s="221"/>
      <c r="O519" s="221"/>
      <c r="P519" s="221"/>
      <c r="Q519" s="221"/>
      <c r="R519" s="221"/>
      <c r="S519" s="221"/>
      <c r="T519" s="221"/>
      <c r="U519" s="221"/>
      <c r="V519" s="221"/>
    </row>
    <row r="520" spans="2:22" ht="15.75" customHeight="1" x14ac:dyDescent="0.2">
      <c r="B520"/>
      <c r="C520" s="220"/>
      <c r="D520" s="221"/>
      <c r="E520" s="221"/>
      <c r="F520" s="221"/>
      <c r="G520" s="221"/>
      <c r="H520" s="221"/>
      <c r="I520" s="221"/>
      <c r="J520" s="221"/>
      <c r="K520" s="221"/>
      <c r="L520" s="221"/>
      <c r="M520" s="221"/>
      <c r="N520" s="221"/>
      <c r="O520" s="221"/>
      <c r="P520" s="221"/>
      <c r="Q520" s="221"/>
      <c r="R520" s="221"/>
      <c r="S520" s="221"/>
      <c r="T520" s="221"/>
      <c r="U520" s="221"/>
      <c r="V520" s="221"/>
    </row>
    <row r="521" spans="2:22" ht="15.75" customHeight="1" x14ac:dyDescent="0.2">
      <c r="B521"/>
      <c r="C521" s="220"/>
      <c r="D521" s="221"/>
      <c r="E521" s="221"/>
      <c r="F521" s="221"/>
      <c r="G521" s="221"/>
      <c r="H521" s="221"/>
      <c r="I521" s="221"/>
      <c r="J521" s="221"/>
      <c r="K521" s="221"/>
      <c r="L521" s="221"/>
      <c r="M521" s="221"/>
      <c r="N521" s="221"/>
      <c r="O521" s="221"/>
      <c r="P521" s="221"/>
      <c r="Q521" s="221"/>
      <c r="R521" s="221"/>
      <c r="S521" s="221"/>
      <c r="T521" s="221"/>
      <c r="U521" s="221"/>
      <c r="V521" s="221"/>
    </row>
    <row r="522" spans="2:22" ht="15.75" customHeight="1" x14ac:dyDescent="0.2">
      <c r="B522"/>
      <c r="C522" s="220"/>
      <c r="D522" s="221"/>
      <c r="E522" s="221"/>
      <c r="F522" s="221"/>
      <c r="G522" s="221"/>
      <c r="H522" s="221"/>
      <c r="I522" s="221"/>
      <c r="J522" s="221"/>
      <c r="K522" s="221"/>
      <c r="L522" s="221"/>
      <c r="M522" s="221"/>
      <c r="N522" s="221"/>
      <c r="O522" s="221"/>
      <c r="P522" s="221"/>
      <c r="Q522" s="221"/>
      <c r="R522" s="221"/>
      <c r="S522" s="221"/>
      <c r="T522" s="221"/>
      <c r="U522" s="221"/>
      <c r="V522" s="221"/>
    </row>
    <row r="523" spans="2:22" ht="15.75" customHeight="1" x14ac:dyDescent="0.2">
      <c r="B523"/>
      <c r="C523" s="220"/>
      <c r="D523" s="221"/>
      <c r="E523" s="221"/>
      <c r="F523" s="221"/>
      <c r="G523" s="221"/>
      <c r="H523" s="221"/>
      <c r="I523" s="221"/>
      <c r="J523" s="221"/>
      <c r="K523" s="221"/>
      <c r="L523" s="221"/>
      <c r="M523" s="221"/>
      <c r="N523" s="221"/>
      <c r="O523" s="221"/>
      <c r="P523" s="221"/>
      <c r="Q523" s="221"/>
      <c r="R523" s="221"/>
      <c r="S523" s="221"/>
      <c r="T523" s="221"/>
      <c r="U523" s="221"/>
      <c r="V523" s="221"/>
    </row>
    <row r="524" spans="2:22" ht="15.75" customHeight="1" x14ac:dyDescent="0.2">
      <c r="B524"/>
      <c r="C524" s="220"/>
      <c r="D524" s="221"/>
      <c r="E524" s="221"/>
      <c r="F524" s="221"/>
      <c r="G524" s="221"/>
      <c r="H524" s="221"/>
      <c r="I524" s="221"/>
      <c r="J524" s="221"/>
      <c r="K524" s="221"/>
      <c r="L524" s="221"/>
      <c r="M524" s="221"/>
      <c r="N524" s="221"/>
      <c r="O524" s="221"/>
      <c r="P524" s="221"/>
      <c r="Q524" s="221"/>
      <c r="R524" s="221"/>
      <c r="S524" s="221"/>
      <c r="T524" s="221"/>
      <c r="U524" s="221"/>
      <c r="V524" s="221"/>
    </row>
    <row r="525" spans="2:22" ht="15.75" customHeight="1" x14ac:dyDescent="0.2">
      <c r="B525"/>
      <c r="C525" s="220"/>
      <c r="D525" s="221"/>
      <c r="E525" s="221"/>
      <c r="F525" s="221"/>
      <c r="G525" s="221"/>
      <c r="H525" s="221"/>
      <c r="I525" s="221"/>
      <c r="J525" s="221"/>
      <c r="K525" s="221"/>
      <c r="L525" s="221"/>
      <c r="M525" s="221"/>
      <c r="N525" s="221"/>
      <c r="O525" s="221"/>
      <c r="P525" s="221"/>
      <c r="Q525" s="221"/>
      <c r="R525" s="221"/>
      <c r="S525" s="221"/>
      <c r="T525" s="221"/>
      <c r="U525" s="221"/>
      <c r="V525" s="221"/>
    </row>
    <row r="526" spans="2:22" ht="15.75" customHeight="1" x14ac:dyDescent="0.2">
      <c r="B526"/>
      <c r="C526" s="220"/>
      <c r="D526" s="221"/>
      <c r="E526" s="221"/>
      <c r="F526" s="221"/>
      <c r="G526" s="221"/>
      <c r="H526" s="221"/>
      <c r="I526" s="221"/>
      <c r="J526" s="221"/>
      <c r="K526" s="221"/>
      <c r="L526" s="221"/>
      <c r="M526" s="221"/>
      <c r="N526" s="221"/>
      <c r="O526" s="221"/>
      <c r="P526" s="221"/>
      <c r="Q526" s="221"/>
      <c r="R526" s="221"/>
      <c r="S526" s="221"/>
      <c r="T526" s="221"/>
      <c r="U526" s="221"/>
      <c r="V526" s="221"/>
    </row>
    <row r="527" spans="2:22" ht="15.75" customHeight="1" x14ac:dyDescent="0.2">
      <c r="B527"/>
      <c r="C527" s="220"/>
      <c r="D527" s="221"/>
      <c r="E527" s="221"/>
      <c r="F527" s="221"/>
      <c r="G527" s="221"/>
      <c r="H527" s="221"/>
      <c r="I527" s="221"/>
      <c r="J527" s="221"/>
      <c r="K527" s="221"/>
      <c r="L527" s="221"/>
      <c r="M527" s="221"/>
      <c r="N527" s="221"/>
      <c r="O527" s="221"/>
      <c r="P527" s="221"/>
      <c r="Q527" s="221"/>
      <c r="R527" s="221"/>
      <c r="S527" s="221"/>
      <c r="T527" s="221"/>
      <c r="U527" s="221"/>
      <c r="V527" s="221"/>
    </row>
    <row r="528" spans="2:22" ht="15.75" customHeight="1" x14ac:dyDescent="0.2">
      <c r="B528"/>
      <c r="C528" s="220"/>
      <c r="D528" s="221"/>
      <c r="E528" s="221"/>
      <c r="F528" s="221"/>
      <c r="G528" s="221"/>
      <c r="H528" s="221"/>
      <c r="I528" s="221"/>
      <c r="J528" s="221"/>
      <c r="K528" s="221"/>
      <c r="L528" s="221"/>
      <c r="M528" s="221"/>
      <c r="N528" s="221"/>
      <c r="O528" s="221"/>
      <c r="P528" s="221"/>
      <c r="Q528" s="221"/>
      <c r="R528" s="221"/>
      <c r="S528" s="221"/>
      <c r="T528" s="221"/>
      <c r="U528" s="221"/>
      <c r="V528" s="221"/>
    </row>
    <row r="529" spans="2:22" ht="15.75" customHeight="1" x14ac:dyDescent="0.2">
      <c r="B529"/>
      <c r="C529" s="220"/>
      <c r="D529" s="221"/>
      <c r="E529" s="221"/>
      <c r="F529" s="221"/>
      <c r="G529" s="221"/>
      <c r="H529" s="221"/>
      <c r="I529" s="221"/>
      <c r="J529" s="221"/>
      <c r="K529" s="221"/>
      <c r="L529" s="221"/>
      <c r="M529" s="221"/>
      <c r="N529" s="221"/>
      <c r="O529" s="221"/>
      <c r="P529" s="221"/>
      <c r="Q529" s="221"/>
      <c r="R529" s="221"/>
      <c r="S529" s="221"/>
      <c r="T529" s="221"/>
      <c r="U529" s="221"/>
      <c r="V529" s="221"/>
    </row>
    <row r="530" spans="2:22" ht="15.75" customHeight="1" x14ac:dyDescent="0.2">
      <c r="B530"/>
      <c r="C530" s="220"/>
      <c r="D530" s="221"/>
      <c r="E530" s="221"/>
      <c r="F530" s="221"/>
      <c r="G530" s="221"/>
      <c r="H530" s="221"/>
      <c r="I530" s="221"/>
      <c r="J530" s="221"/>
      <c r="K530" s="221"/>
      <c r="L530" s="221"/>
      <c r="M530" s="221"/>
      <c r="N530" s="221"/>
      <c r="O530" s="221"/>
      <c r="P530" s="221"/>
      <c r="Q530" s="221"/>
      <c r="R530" s="221"/>
      <c r="S530" s="221"/>
      <c r="T530" s="221"/>
      <c r="U530" s="221"/>
      <c r="V530" s="221"/>
    </row>
    <row r="531" spans="2:22" ht="15.75" customHeight="1" x14ac:dyDescent="0.2">
      <c r="B531"/>
      <c r="C531" s="220"/>
      <c r="D531" s="221"/>
      <c r="E531" s="221"/>
      <c r="F531" s="221"/>
      <c r="G531" s="221"/>
      <c r="H531" s="221"/>
      <c r="I531" s="221"/>
      <c r="J531" s="221"/>
      <c r="K531" s="221"/>
      <c r="L531" s="221"/>
      <c r="M531" s="221"/>
      <c r="N531" s="221"/>
      <c r="O531" s="221"/>
      <c r="P531" s="221"/>
      <c r="Q531" s="221"/>
      <c r="R531" s="221"/>
      <c r="S531" s="221"/>
      <c r="T531" s="221"/>
      <c r="U531" s="221"/>
      <c r="V531" s="221"/>
    </row>
    <row r="532" spans="2:22" ht="15.75" customHeight="1" x14ac:dyDescent="0.2">
      <c r="B532"/>
      <c r="C532" s="220"/>
      <c r="D532" s="221"/>
      <c r="E532" s="221"/>
      <c r="F532" s="221"/>
      <c r="G532" s="221"/>
      <c r="H532" s="221"/>
      <c r="I532" s="221"/>
      <c r="J532" s="221"/>
      <c r="K532" s="221"/>
      <c r="L532" s="221"/>
      <c r="M532" s="221"/>
      <c r="N532" s="221"/>
      <c r="O532" s="221"/>
      <c r="P532" s="221"/>
      <c r="Q532" s="221"/>
      <c r="R532" s="221"/>
      <c r="S532" s="221"/>
      <c r="T532" s="221"/>
      <c r="U532" s="221"/>
      <c r="V532" s="221"/>
    </row>
    <row r="533" spans="2:22" ht="15.75" customHeight="1" x14ac:dyDescent="0.2">
      <c r="B533"/>
      <c r="C533" s="220"/>
      <c r="D533" s="221"/>
      <c r="E533" s="221"/>
      <c r="F533" s="221"/>
      <c r="G533" s="221"/>
      <c r="H533" s="221"/>
      <c r="I533" s="221"/>
      <c r="J533" s="221"/>
      <c r="K533" s="221"/>
      <c r="L533" s="221"/>
      <c r="M533" s="221"/>
      <c r="N533" s="221"/>
      <c r="O533" s="221"/>
      <c r="P533" s="221"/>
      <c r="Q533" s="221"/>
      <c r="R533" s="221"/>
      <c r="S533" s="221"/>
      <c r="T533" s="221"/>
      <c r="U533" s="221"/>
      <c r="V533" s="221"/>
    </row>
    <row r="534" spans="2:22" ht="15.75" customHeight="1" x14ac:dyDescent="0.2">
      <c r="B534"/>
      <c r="C534" s="220"/>
      <c r="D534" s="221"/>
      <c r="E534" s="221"/>
      <c r="F534" s="221"/>
      <c r="G534" s="221"/>
      <c r="H534" s="221"/>
      <c r="I534" s="221"/>
      <c r="J534" s="221"/>
      <c r="K534" s="221"/>
      <c r="L534" s="221"/>
      <c r="M534" s="221"/>
      <c r="N534" s="221"/>
      <c r="O534" s="221"/>
      <c r="P534" s="221"/>
      <c r="Q534" s="221"/>
      <c r="R534" s="221"/>
      <c r="S534" s="221"/>
      <c r="T534" s="221"/>
      <c r="U534" s="221"/>
      <c r="V534" s="221"/>
    </row>
    <row r="535" spans="2:22" ht="15.75" customHeight="1" x14ac:dyDescent="0.2">
      <c r="B535"/>
      <c r="C535" s="220"/>
      <c r="D535" s="221"/>
      <c r="E535" s="221"/>
      <c r="F535" s="221"/>
      <c r="G535" s="221"/>
      <c r="H535" s="221"/>
      <c r="I535" s="221"/>
      <c r="J535" s="221"/>
      <c r="K535" s="221"/>
      <c r="L535" s="221"/>
      <c r="M535" s="221"/>
      <c r="N535" s="221"/>
      <c r="O535" s="221"/>
      <c r="P535" s="221"/>
      <c r="Q535" s="221"/>
      <c r="R535" s="221"/>
      <c r="S535" s="221"/>
      <c r="T535" s="221"/>
      <c r="U535" s="221"/>
      <c r="V535" s="221"/>
    </row>
    <row r="536" spans="2:22" ht="15.75" customHeight="1" x14ac:dyDescent="0.2">
      <c r="B536"/>
      <c r="C536" s="220"/>
      <c r="D536" s="221"/>
      <c r="E536" s="221"/>
      <c r="F536" s="221"/>
      <c r="G536" s="221"/>
      <c r="H536" s="221"/>
      <c r="I536" s="221"/>
      <c r="J536" s="221"/>
      <c r="K536" s="221"/>
      <c r="L536" s="221"/>
      <c r="M536" s="221"/>
      <c r="N536" s="221"/>
      <c r="O536" s="221"/>
      <c r="P536" s="221"/>
      <c r="Q536" s="221"/>
      <c r="R536" s="221"/>
      <c r="S536" s="221"/>
      <c r="T536" s="221"/>
      <c r="U536" s="221"/>
      <c r="V536" s="221"/>
    </row>
    <row r="537" spans="2:22" ht="15.75" customHeight="1" x14ac:dyDescent="0.2">
      <c r="B537"/>
      <c r="C537" s="220"/>
      <c r="D537" s="221"/>
      <c r="E537" s="221"/>
      <c r="F537" s="221"/>
      <c r="G537" s="221"/>
      <c r="H537" s="221"/>
      <c r="I537" s="221"/>
      <c r="J537" s="221"/>
      <c r="K537" s="221"/>
      <c r="L537" s="221"/>
      <c r="M537" s="221"/>
      <c r="N537" s="221"/>
      <c r="O537" s="221"/>
      <c r="P537" s="221"/>
      <c r="Q537" s="221"/>
      <c r="R537" s="221"/>
      <c r="S537" s="221"/>
      <c r="T537" s="221"/>
      <c r="U537" s="221"/>
      <c r="V537" s="221"/>
    </row>
    <row r="538" spans="2:22" ht="15.75" customHeight="1" x14ac:dyDescent="0.2">
      <c r="B538"/>
      <c r="C538" s="220"/>
      <c r="D538" s="221"/>
      <c r="E538" s="221"/>
      <c r="F538" s="221"/>
      <c r="G538" s="221"/>
      <c r="H538" s="221"/>
      <c r="I538" s="221"/>
      <c r="J538" s="221"/>
      <c r="K538" s="221"/>
      <c r="L538" s="221"/>
      <c r="M538" s="221"/>
      <c r="N538" s="221"/>
      <c r="O538" s="221"/>
      <c r="P538" s="221"/>
      <c r="Q538" s="221"/>
      <c r="R538" s="221"/>
      <c r="S538" s="221"/>
      <c r="T538" s="221"/>
      <c r="U538" s="221"/>
      <c r="V538" s="221"/>
    </row>
    <row r="539" spans="2:22" ht="15.75" customHeight="1" x14ac:dyDescent="0.2">
      <c r="B539"/>
      <c r="C539" s="220"/>
      <c r="D539" s="221"/>
      <c r="E539" s="221"/>
      <c r="F539" s="221"/>
      <c r="G539" s="221"/>
      <c r="H539" s="221"/>
      <c r="I539" s="221"/>
      <c r="J539" s="221"/>
      <c r="K539" s="221"/>
      <c r="L539" s="221"/>
      <c r="M539" s="221"/>
      <c r="N539" s="221"/>
      <c r="O539" s="221"/>
      <c r="P539" s="221"/>
      <c r="Q539" s="221"/>
      <c r="R539" s="221"/>
      <c r="S539" s="221"/>
      <c r="T539" s="221"/>
      <c r="U539" s="221"/>
      <c r="V539" s="221"/>
    </row>
    <row r="540" spans="2:22" ht="15.75" customHeight="1" x14ac:dyDescent="0.2">
      <c r="B540"/>
      <c r="C540" s="220"/>
      <c r="D540" s="221"/>
      <c r="E540" s="221"/>
      <c r="F540" s="221"/>
      <c r="G540" s="221"/>
      <c r="H540" s="221"/>
      <c r="I540" s="221"/>
      <c r="J540" s="221"/>
      <c r="K540" s="221"/>
      <c r="L540" s="221"/>
      <c r="M540" s="221"/>
      <c r="N540" s="221"/>
      <c r="O540" s="221"/>
      <c r="P540" s="221"/>
      <c r="Q540" s="221"/>
      <c r="R540" s="221"/>
      <c r="S540" s="221"/>
      <c r="T540" s="221"/>
      <c r="U540" s="221"/>
      <c r="V540" s="221"/>
    </row>
    <row r="541" spans="2:22" ht="15.75" customHeight="1" x14ac:dyDescent="0.2">
      <c r="B541"/>
      <c r="C541" s="220"/>
      <c r="D541" s="221"/>
      <c r="E541" s="221"/>
      <c r="F541" s="221"/>
      <c r="G541" s="221"/>
      <c r="H541" s="221"/>
      <c r="I541" s="221"/>
      <c r="J541" s="221"/>
      <c r="K541" s="221"/>
      <c r="L541" s="221"/>
      <c r="M541" s="221"/>
      <c r="N541" s="221"/>
      <c r="O541" s="221"/>
      <c r="P541" s="221"/>
      <c r="Q541" s="221"/>
      <c r="R541" s="221"/>
      <c r="S541" s="221"/>
      <c r="T541" s="221"/>
      <c r="U541" s="221"/>
      <c r="V541" s="221"/>
    </row>
    <row r="542" spans="2:22" ht="15.75" customHeight="1" x14ac:dyDescent="0.2">
      <c r="B542"/>
      <c r="C542" s="220"/>
      <c r="D542" s="221"/>
      <c r="E542" s="221"/>
      <c r="F542" s="221"/>
      <c r="G542" s="221"/>
      <c r="H542" s="221"/>
      <c r="I542" s="221"/>
      <c r="J542" s="221"/>
      <c r="K542" s="221"/>
      <c r="L542" s="221"/>
      <c r="M542" s="221"/>
      <c r="N542" s="221"/>
      <c r="O542" s="221"/>
      <c r="P542" s="221"/>
      <c r="Q542" s="221"/>
      <c r="R542" s="221"/>
      <c r="S542" s="221"/>
      <c r="T542" s="221"/>
      <c r="U542" s="221"/>
      <c r="V542" s="221"/>
    </row>
    <row r="543" spans="2:22" ht="15.75" customHeight="1" x14ac:dyDescent="0.2">
      <c r="B543"/>
      <c r="C543" s="220"/>
      <c r="D543" s="221"/>
      <c r="E543" s="221"/>
      <c r="F543" s="221"/>
      <c r="G543" s="221"/>
      <c r="H543" s="221"/>
      <c r="I543" s="221"/>
      <c r="J543" s="221"/>
      <c r="K543" s="221"/>
      <c r="L543" s="221"/>
      <c r="M543" s="221"/>
      <c r="N543" s="221"/>
      <c r="O543" s="221"/>
      <c r="P543" s="221"/>
      <c r="Q543" s="221"/>
      <c r="R543" s="221"/>
      <c r="S543" s="221"/>
      <c r="T543" s="221"/>
      <c r="U543" s="221"/>
      <c r="V543" s="221"/>
    </row>
    <row r="544" spans="2:22" ht="15.75" customHeight="1" x14ac:dyDescent="0.2">
      <c r="B544"/>
      <c r="C544" s="220"/>
      <c r="D544" s="221"/>
      <c r="E544" s="221"/>
      <c r="F544" s="221"/>
      <c r="G544" s="221"/>
      <c r="H544" s="221"/>
      <c r="I544" s="221"/>
      <c r="J544" s="221"/>
      <c r="K544" s="221"/>
      <c r="L544" s="221"/>
      <c r="M544" s="221"/>
      <c r="N544" s="221"/>
      <c r="O544" s="221"/>
      <c r="P544" s="221"/>
      <c r="Q544" s="221"/>
      <c r="R544" s="221"/>
      <c r="S544" s="221"/>
      <c r="T544" s="221"/>
      <c r="U544" s="221"/>
      <c r="V544" s="221"/>
    </row>
    <row r="545" spans="2:22" ht="15.75" customHeight="1" x14ac:dyDescent="0.2">
      <c r="B545"/>
      <c r="C545" s="220"/>
      <c r="D545" s="221"/>
      <c r="E545" s="221"/>
      <c r="F545" s="221"/>
      <c r="G545" s="221"/>
      <c r="H545" s="221"/>
      <c r="I545" s="221"/>
      <c r="J545" s="221"/>
      <c r="K545" s="221"/>
      <c r="L545" s="221"/>
      <c r="M545" s="221"/>
      <c r="N545" s="221"/>
      <c r="O545" s="221"/>
      <c r="P545" s="221"/>
      <c r="Q545" s="221"/>
      <c r="R545" s="221"/>
      <c r="S545" s="221"/>
      <c r="T545" s="221"/>
      <c r="U545" s="221"/>
      <c r="V545" s="221"/>
    </row>
    <row r="546" spans="2:22" ht="15.75" customHeight="1" x14ac:dyDescent="0.2">
      <c r="B546"/>
      <c r="C546" s="220"/>
      <c r="D546" s="221"/>
      <c r="E546" s="221"/>
      <c r="F546" s="221"/>
      <c r="G546" s="221"/>
      <c r="H546" s="221"/>
      <c r="I546" s="221"/>
      <c r="J546" s="221"/>
      <c r="K546" s="221"/>
      <c r="L546" s="221"/>
      <c r="M546" s="221"/>
      <c r="N546" s="221"/>
      <c r="O546" s="221"/>
      <c r="P546" s="221"/>
      <c r="Q546" s="221"/>
      <c r="R546" s="221"/>
      <c r="S546" s="221"/>
      <c r="T546" s="221"/>
      <c r="U546" s="221"/>
      <c r="V546" s="221"/>
    </row>
    <row r="547" spans="2:22" ht="15.75" customHeight="1" x14ac:dyDescent="0.2">
      <c r="B547"/>
      <c r="C547" s="220"/>
      <c r="D547" s="221"/>
      <c r="E547" s="221"/>
      <c r="F547" s="221"/>
      <c r="G547" s="221"/>
      <c r="H547" s="221"/>
      <c r="I547" s="221"/>
      <c r="J547" s="221"/>
      <c r="K547" s="221"/>
      <c r="L547" s="221"/>
      <c r="M547" s="221"/>
      <c r="N547" s="221"/>
      <c r="O547" s="221"/>
      <c r="P547" s="221"/>
      <c r="Q547" s="221"/>
      <c r="R547" s="221"/>
      <c r="S547" s="221"/>
      <c r="T547" s="221"/>
      <c r="U547" s="221"/>
      <c r="V547" s="221"/>
    </row>
    <row r="548" spans="2:22" ht="15.75" customHeight="1" x14ac:dyDescent="0.2">
      <c r="B548"/>
      <c r="C548" s="220"/>
      <c r="D548" s="221"/>
      <c r="E548" s="221"/>
      <c r="F548" s="221"/>
      <c r="G548" s="221"/>
      <c r="H548" s="221"/>
      <c r="I548" s="221"/>
      <c r="J548" s="221"/>
      <c r="K548" s="221"/>
      <c r="L548" s="221"/>
      <c r="M548" s="221"/>
      <c r="N548" s="221"/>
      <c r="O548" s="221"/>
      <c r="P548" s="221"/>
      <c r="Q548" s="221"/>
      <c r="R548" s="221"/>
      <c r="S548" s="221"/>
      <c r="T548" s="221"/>
      <c r="U548" s="221"/>
      <c r="V548" s="221"/>
    </row>
    <row r="549" spans="2:22" ht="15.75" customHeight="1" x14ac:dyDescent="0.2">
      <c r="B549"/>
      <c r="C549" s="220"/>
      <c r="D549" s="221"/>
      <c r="E549" s="221"/>
      <c r="F549" s="221"/>
      <c r="G549" s="221"/>
      <c r="H549" s="221"/>
      <c r="I549" s="221"/>
      <c r="J549" s="221"/>
      <c r="K549" s="221"/>
      <c r="L549" s="221"/>
      <c r="M549" s="221"/>
      <c r="N549" s="221"/>
      <c r="O549" s="221"/>
      <c r="P549" s="221"/>
      <c r="Q549" s="221"/>
      <c r="R549" s="221"/>
      <c r="S549" s="221"/>
      <c r="T549" s="221"/>
      <c r="U549" s="221"/>
      <c r="V549" s="221"/>
    </row>
    <row r="550" spans="2:22" ht="15.75" customHeight="1" x14ac:dyDescent="0.2">
      <c r="B550"/>
      <c r="C550" s="220"/>
      <c r="D550" s="221"/>
      <c r="E550" s="221"/>
      <c r="F550" s="221"/>
      <c r="G550" s="221"/>
      <c r="H550" s="221"/>
      <c r="I550" s="221"/>
      <c r="J550" s="221"/>
      <c r="K550" s="221"/>
      <c r="L550" s="221"/>
      <c r="M550" s="221"/>
      <c r="N550" s="221"/>
      <c r="O550" s="221"/>
      <c r="P550" s="221"/>
      <c r="Q550" s="221"/>
      <c r="R550" s="221"/>
      <c r="S550" s="221"/>
      <c r="T550" s="221"/>
      <c r="U550" s="221"/>
      <c r="V550" s="221"/>
    </row>
    <row r="551" spans="2:22" ht="15.75" customHeight="1" x14ac:dyDescent="0.2">
      <c r="B551"/>
      <c r="C551" s="220"/>
      <c r="D551" s="221"/>
      <c r="E551" s="221"/>
      <c r="F551" s="221"/>
      <c r="G551" s="221"/>
      <c r="H551" s="221"/>
      <c r="I551" s="221"/>
      <c r="J551" s="221"/>
      <c r="K551" s="221"/>
      <c r="L551" s="221"/>
      <c r="M551" s="221"/>
      <c r="N551" s="221"/>
      <c r="O551" s="221"/>
      <c r="P551" s="221"/>
      <c r="Q551" s="221"/>
      <c r="R551" s="221"/>
      <c r="S551" s="221"/>
      <c r="T551" s="221"/>
      <c r="U551" s="221"/>
      <c r="V551" s="221"/>
    </row>
    <row r="552" spans="2:22" ht="15.75" customHeight="1" x14ac:dyDescent="0.2">
      <c r="B552"/>
      <c r="C552" s="220"/>
      <c r="D552" s="221"/>
      <c r="E552" s="221"/>
      <c r="F552" s="221"/>
      <c r="G552" s="221"/>
      <c r="H552" s="221"/>
      <c r="I552" s="221"/>
      <c r="J552" s="221"/>
      <c r="K552" s="221"/>
      <c r="L552" s="221"/>
      <c r="M552" s="221"/>
      <c r="N552" s="221"/>
      <c r="O552" s="221"/>
      <c r="P552" s="221"/>
      <c r="Q552" s="221"/>
      <c r="R552" s="221"/>
      <c r="S552" s="221"/>
      <c r="T552" s="221"/>
      <c r="U552" s="221"/>
      <c r="V552" s="221"/>
    </row>
    <row r="553" spans="2:22" ht="15.75" customHeight="1" x14ac:dyDescent="0.2">
      <c r="B553"/>
      <c r="C553" s="220"/>
      <c r="D553" s="221"/>
      <c r="E553" s="221"/>
      <c r="F553" s="221"/>
      <c r="G553" s="221"/>
      <c r="H553" s="221"/>
      <c r="I553" s="221"/>
      <c r="J553" s="221"/>
      <c r="K553" s="221"/>
      <c r="L553" s="221"/>
      <c r="M553" s="221"/>
      <c r="N553" s="221"/>
      <c r="O553" s="221"/>
      <c r="P553" s="221"/>
      <c r="Q553" s="221"/>
      <c r="R553" s="221"/>
      <c r="S553" s="221"/>
      <c r="T553" s="221"/>
      <c r="U553" s="221"/>
      <c r="V553" s="221"/>
    </row>
    <row r="554" spans="2:22" ht="15.75" customHeight="1" x14ac:dyDescent="0.2">
      <c r="B554"/>
      <c r="C554" s="220"/>
      <c r="D554" s="221"/>
      <c r="E554" s="221"/>
      <c r="F554" s="221"/>
      <c r="G554" s="221"/>
      <c r="H554" s="221"/>
      <c r="I554" s="221"/>
      <c r="J554" s="221"/>
      <c r="K554" s="221"/>
      <c r="L554" s="221"/>
      <c r="M554" s="221"/>
      <c r="N554" s="221"/>
      <c r="O554" s="221"/>
      <c r="P554" s="221"/>
      <c r="Q554" s="221"/>
      <c r="R554" s="221"/>
      <c r="S554" s="221"/>
      <c r="T554" s="221"/>
      <c r="U554" s="221"/>
      <c r="V554" s="221"/>
    </row>
    <row r="555" spans="2:22" ht="15.75" customHeight="1" x14ac:dyDescent="0.2">
      <c r="B555"/>
      <c r="C555" s="220"/>
      <c r="D555" s="221"/>
      <c r="E555" s="221"/>
      <c r="F555" s="221"/>
      <c r="G555" s="221"/>
      <c r="H555" s="221"/>
      <c r="I555" s="221"/>
      <c r="J555" s="221"/>
      <c r="K555" s="221"/>
      <c r="L555" s="221"/>
      <c r="M555" s="221"/>
      <c r="N555" s="221"/>
      <c r="O555" s="221"/>
      <c r="P555" s="221"/>
      <c r="Q555" s="221"/>
      <c r="R555" s="221"/>
      <c r="S555" s="221"/>
      <c r="T555" s="221"/>
      <c r="U555" s="221"/>
      <c r="V555" s="221"/>
    </row>
    <row r="556" spans="2:22" ht="15.75" customHeight="1" x14ac:dyDescent="0.2">
      <c r="B556"/>
      <c r="C556" s="220"/>
      <c r="D556" s="221"/>
      <c r="E556" s="221"/>
      <c r="F556" s="221"/>
      <c r="G556" s="221"/>
      <c r="H556" s="221"/>
      <c r="I556" s="221"/>
      <c r="J556" s="221"/>
      <c r="K556" s="221"/>
      <c r="L556" s="221"/>
      <c r="M556" s="221"/>
      <c r="N556" s="221"/>
      <c r="O556" s="221"/>
      <c r="P556" s="221"/>
      <c r="Q556" s="221"/>
      <c r="R556" s="221"/>
      <c r="S556" s="221"/>
      <c r="T556" s="221"/>
      <c r="U556" s="221"/>
      <c r="V556" s="221"/>
    </row>
    <row r="557" spans="2:22" ht="15.75" customHeight="1" x14ac:dyDescent="0.2">
      <c r="B557"/>
      <c r="C557" s="220"/>
      <c r="D557" s="221"/>
      <c r="E557" s="221"/>
      <c r="F557" s="221"/>
      <c r="G557" s="221"/>
      <c r="H557" s="221"/>
      <c r="I557" s="221"/>
      <c r="J557" s="221"/>
      <c r="K557" s="221"/>
      <c r="L557" s="221"/>
      <c r="M557" s="221"/>
      <c r="N557" s="221"/>
      <c r="O557" s="221"/>
      <c r="P557" s="221"/>
      <c r="Q557" s="221"/>
      <c r="R557" s="221"/>
      <c r="S557" s="221"/>
      <c r="T557" s="221"/>
      <c r="U557" s="221"/>
      <c r="V557" s="221"/>
    </row>
    <row r="558" spans="2:22" ht="15.75" customHeight="1" x14ac:dyDescent="0.2">
      <c r="B558"/>
      <c r="C558" s="220"/>
      <c r="D558" s="221"/>
      <c r="E558" s="221"/>
      <c r="F558" s="221"/>
      <c r="G558" s="221"/>
      <c r="H558" s="221"/>
      <c r="I558" s="221"/>
      <c r="J558" s="221"/>
      <c r="K558" s="221"/>
      <c r="L558" s="221"/>
      <c r="M558" s="221"/>
      <c r="N558" s="221"/>
      <c r="O558" s="221"/>
      <c r="P558" s="221"/>
      <c r="Q558" s="221"/>
      <c r="R558" s="221"/>
      <c r="S558" s="221"/>
      <c r="T558" s="221"/>
      <c r="U558" s="221"/>
      <c r="V558" s="221"/>
    </row>
    <row r="559" spans="2:22" ht="15.75" customHeight="1" x14ac:dyDescent="0.2">
      <c r="B559"/>
      <c r="C559" s="220"/>
      <c r="D559" s="221"/>
      <c r="E559" s="221"/>
      <c r="F559" s="221"/>
      <c r="G559" s="221"/>
      <c r="H559" s="221"/>
      <c r="I559" s="221"/>
      <c r="J559" s="221"/>
      <c r="K559" s="221"/>
      <c r="L559" s="221"/>
      <c r="M559" s="221"/>
      <c r="N559" s="221"/>
      <c r="O559" s="221"/>
      <c r="P559" s="221"/>
      <c r="Q559" s="221"/>
      <c r="R559" s="221"/>
      <c r="S559" s="221"/>
      <c r="T559" s="221"/>
      <c r="U559" s="221"/>
      <c r="V559" s="221"/>
    </row>
    <row r="560" spans="2:22" ht="15.75" customHeight="1" x14ac:dyDescent="0.2">
      <c r="B560"/>
      <c r="C560" s="220"/>
      <c r="D560" s="221"/>
      <c r="E560" s="221"/>
      <c r="F560" s="221"/>
      <c r="G560" s="221"/>
      <c r="H560" s="221"/>
      <c r="I560" s="221"/>
      <c r="J560" s="221"/>
      <c r="K560" s="221"/>
      <c r="L560" s="221"/>
      <c r="M560" s="221"/>
      <c r="N560" s="221"/>
      <c r="O560" s="221"/>
      <c r="P560" s="221"/>
      <c r="Q560" s="221"/>
      <c r="R560" s="221"/>
      <c r="S560" s="221"/>
      <c r="T560" s="221"/>
      <c r="U560" s="221"/>
      <c r="V560" s="221"/>
    </row>
    <row r="561" spans="2:22" ht="15.75" customHeight="1" x14ac:dyDescent="0.2">
      <c r="B561"/>
      <c r="C561" s="220"/>
      <c r="D561" s="221"/>
      <c r="E561" s="221"/>
      <c r="F561" s="221"/>
      <c r="G561" s="221"/>
      <c r="H561" s="221"/>
      <c r="I561" s="221"/>
      <c r="J561" s="221"/>
      <c r="K561" s="221"/>
      <c r="L561" s="221"/>
      <c r="M561" s="221"/>
      <c r="N561" s="221"/>
      <c r="O561" s="221"/>
      <c r="P561" s="221"/>
      <c r="Q561" s="221"/>
      <c r="R561" s="221"/>
      <c r="S561" s="221"/>
      <c r="T561" s="221"/>
      <c r="U561" s="221"/>
      <c r="V561" s="221"/>
    </row>
    <row r="562" spans="2:22" ht="15.75" customHeight="1" x14ac:dyDescent="0.2">
      <c r="B562"/>
      <c r="C562" s="220"/>
      <c r="D562" s="221"/>
      <c r="E562" s="221"/>
      <c r="F562" s="221"/>
      <c r="G562" s="221"/>
      <c r="H562" s="221"/>
      <c r="I562" s="221"/>
      <c r="J562" s="221"/>
      <c r="K562" s="221"/>
      <c r="L562" s="221"/>
      <c r="M562" s="221"/>
      <c r="N562" s="221"/>
      <c r="O562" s="221"/>
      <c r="P562" s="221"/>
      <c r="Q562" s="221"/>
      <c r="R562" s="221"/>
      <c r="S562" s="221"/>
      <c r="T562" s="221"/>
      <c r="U562" s="221"/>
      <c r="V562" s="221"/>
    </row>
    <row r="563" spans="2:22" ht="15.75" customHeight="1" x14ac:dyDescent="0.2">
      <c r="B563"/>
      <c r="C563" s="220"/>
      <c r="D563" s="221"/>
      <c r="E563" s="221"/>
      <c r="F563" s="221"/>
      <c r="G563" s="221"/>
      <c r="H563" s="221"/>
      <c r="I563" s="221"/>
      <c r="J563" s="221"/>
      <c r="K563" s="221"/>
      <c r="L563" s="221"/>
      <c r="M563" s="221"/>
      <c r="N563" s="221"/>
      <c r="O563" s="221"/>
      <c r="P563" s="221"/>
      <c r="Q563" s="221"/>
      <c r="R563" s="221"/>
      <c r="S563" s="221"/>
      <c r="T563" s="221"/>
      <c r="U563" s="221"/>
      <c r="V563" s="221"/>
    </row>
    <row r="564" spans="2:22" ht="15.75" customHeight="1" x14ac:dyDescent="0.2">
      <c r="B564"/>
      <c r="C564" s="220"/>
      <c r="D564" s="221"/>
      <c r="E564" s="221"/>
      <c r="F564" s="221"/>
      <c r="G564" s="221"/>
      <c r="H564" s="221"/>
      <c r="I564" s="221"/>
      <c r="J564" s="221"/>
      <c r="K564" s="221"/>
      <c r="L564" s="221"/>
      <c r="M564" s="221"/>
      <c r="N564" s="221"/>
      <c r="O564" s="221"/>
      <c r="P564" s="221"/>
      <c r="Q564" s="221"/>
      <c r="R564" s="221"/>
      <c r="S564" s="221"/>
      <c r="T564" s="221"/>
      <c r="U564" s="221"/>
      <c r="V564" s="221"/>
    </row>
    <row r="565" spans="2:22" ht="15.75" customHeight="1" x14ac:dyDescent="0.2">
      <c r="B565"/>
      <c r="C565" s="220"/>
      <c r="D565" s="221"/>
      <c r="E565" s="221"/>
      <c r="F565" s="221"/>
      <c r="G565" s="221"/>
      <c r="H565" s="221"/>
      <c r="I565" s="221"/>
      <c r="J565" s="221"/>
      <c r="K565" s="221"/>
      <c r="L565" s="221"/>
      <c r="M565" s="221"/>
      <c r="N565" s="221"/>
      <c r="O565" s="221"/>
      <c r="P565" s="221"/>
      <c r="Q565" s="221"/>
      <c r="R565" s="221"/>
      <c r="S565" s="221"/>
      <c r="T565" s="221"/>
      <c r="U565" s="221"/>
      <c r="V565" s="221"/>
    </row>
    <row r="566" spans="2:22" ht="15.75" customHeight="1" x14ac:dyDescent="0.2">
      <c r="B566"/>
      <c r="C566" s="220"/>
      <c r="D566" s="221"/>
      <c r="E566" s="221"/>
      <c r="F566" s="221"/>
      <c r="G566" s="221"/>
      <c r="H566" s="221"/>
      <c r="I566" s="221"/>
      <c r="J566" s="221"/>
      <c r="K566" s="221"/>
      <c r="L566" s="221"/>
      <c r="M566" s="221"/>
      <c r="N566" s="221"/>
      <c r="O566" s="221"/>
      <c r="P566" s="221"/>
      <c r="Q566" s="221"/>
      <c r="R566" s="221"/>
      <c r="S566" s="221"/>
      <c r="T566" s="221"/>
      <c r="U566" s="221"/>
      <c r="V566" s="221"/>
    </row>
    <row r="567" spans="2:22" ht="15.75" customHeight="1" x14ac:dyDescent="0.2">
      <c r="B567"/>
      <c r="C567" s="220"/>
      <c r="D567" s="221"/>
      <c r="E567" s="221"/>
      <c r="F567" s="221"/>
      <c r="G567" s="221"/>
      <c r="H567" s="221"/>
      <c r="I567" s="221"/>
      <c r="J567" s="221"/>
      <c r="K567" s="221"/>
      <c r="L567" s="221"/>
      <c r="M567" s="221"/>
      <c r="N567" s="221"/>
      <c r="O567" s="221"/>
      <c r="P567" s="221"/>
      <c r="Q567" s="221"/>
      <c r="R567" s="221"/>
      <c r="S567" s="221"/>
      <c r="T567" s="221"/>
      <c r="U567" s="221"/>
      <c r="V567" s="221"/>
    </row>
    <row r="568" spans="2:22" ht="15.75" customHeight="1" x14ac:dyDescent="0.2">
      <c r="B568"/>
      <c r="C568" s="220"/>
      <c r="D568" s="221"/>
      <c r="E568" s="221"/>
      <c r="F568" s="221"/>
      <c r="G568" s="221"/>
      <c r="H568" s="221"/>
      <c r="I568" s="221"/>
      <c r="J568" s="221"/>
      <c r="K568" s="221"/>
      <c r="L568" s="221"/>
      <c r="M568" s="221"/>
      <c r="N568" s="221"/>
      <c r="O568" s="221"/>
      <c r="P568" s="221"/>
      <c r="Q568" s="221"/>
      <c r="R568" s="221"/>
      <c r="S568" s="221"/>
      <c r="T568" s="221"/>
      <c r="U568" s="221"/>
      <c r="V568" s="221"/>
    </row>
    <row r="569" spans="2:22" ht="15.75" customHeight="1" x14ac:dyDescent="0.2">
      <c r="B569"/>
      <c r="C569" s="220"/>
      <c r="D569" s="221"/>
      <c r="E569" s="221"/>
      <c r="F569" s="221"/>
      <c r="G569" s="221"/>
      <c r="H569" s="221"/>
      <c r="I569" s="221"/>
      <c r="J569" s="221"/>
      <c r="K569" s="221"/>
      <c r="L569" s="221"/>
      <c r="M569" s="221"/>
      <c r="N569" s="221"/>
      <c r="O569" s="221"/>
      <c r="P569" s="221"/>
      <c r="Q569" s="221"/>
      <c r="R569" s="221"/>
      <c r="S569" s="221"/>
      <c r="T569" s="221"/>
      <c r="U569" s="221"/>
      <c r="V569" s="221"/>
    </row>
    <row r="570" spans="2:22" ht="15.75" customHeight="1" x14ac:dyDescent="0.2">
      <c r="B570"/>
      <c r="C570" s="220"/>
      <c r="D570" s="221"/>
      <c r="E570" s="221"/>
      <c r="F570" s="221"/>
      <c r="G570" s="221"/>
      <c r="H570" s="221"/>
      <c r="I570" s="221"/>
      <c r="J570" s="221"/>
      <c r="K570" s="221"/>
      <c r="L570" s="221"/>
      <c r="M570" s="221"/>
      <c r="N570" s="221"/>
      <c r="O570" s="221"/>
      <c r="P570" s="221"/>
      <c r="Q570" s="221"/>
      <c r="R570" s="221"/>
      <c r="S570" s="221"/>
      <c r="T570" s="221"/>
      <c r="U570" s="221"/>
      <c r="V570" s="221"/>
    </row>
    <row r="571" spans="2:22" ht="15.75" customHeight="1" x14ac:dyDescent="0.2">
      <c r="B571"/>
      <c r="C571" s="220"/>
      <c r="D571" s="221"/>
      <c r="E571" s="221"/>
      <c r="F571" s="221"/>
      <c r="G571" s="221"/>
      <c r="H571" s="221"/>
      <c r="I571" s="221"/>
      <c r="J571" s="221"/>
      <c r="K571" s="221"/>
      <c r="L571" s="221"/>
      <c r="M571" s="221"/>
      <c r="N571" s="221"/>
      <c r="O571" s="221"/>
      <c r="P571" s="221"/>
      <c r="Q571" s="221"/>
      <c r="R571" s="221"/>
      <c r="S571" s="221"/>
      <c r="T571" s="221"/>
      <c r="U571" s="221"/>
      <c r="V571" s="221"/>
    </row>
    <row r="572" spans="2:22" ht="15.75" customHeight="1" x14ac:dyDescent="0.2">
      <c r="B572"/>
      <c r="C572" s="220"/>
      <c r="D572" s="221"/>
      <c r="E572" s="221"/>
      <c r="F572" s="221"/>
      <c r="G572" s="221"/>
      <c r="H572" s="221"/>
      <c r="I572" s="221"/>
      <c r="J572" s="221"/>
      <c r="K572" s="221"/>
      <c r="L572" s="221"/>
      <c r="M572" s="221"/>
      <c r="N572" s="221"/>
      <c r="O572" s="221"/>
      <c r="P572" s="221"/>
      <c r="Q572" s="221"/>
      <c r="R572" s="221"/>
      <c r="S572" s="221"/>
      <c r="T572" s="221"/>
      <c r="U572" s="221"/>
      <c r="V572" s="221"/>
    </row>
    <row r="573" spans="2:22" ht="15.75" customHeight="1" x14ac:dyDescent="0.2">
      <c r="B573"/>
      <c r="C573" s="220"/>
      <c r="D573" s="221"/>
      <c r="E573" s="221"/>
      <c r="F573" s="221"/>
      <c r="G573" s="221"/>
      <c r="H573" s="221"/>
      <c r="I573" s="221"/>
      <c r="J573" s="221"/>
      <c r="K573" s="221"/>
      <c r="L573" s="221"/>
      <c r="M573" s="221"/>
      <c r="N573" s="221"/>
      <c r="O573" s="221"/>
      <c r="P573" s="221"/>
      <c r="Q573" s="221"/>
      <c r="R573" s="221"/>
      <c r="S573" s="221"/>
      <c r="T573" s="221"/>
      <c r="U573" s="221"/>
      <c r="V573" s="221"/>
    </row>
    <row r="574" spans="2:22" ht="15.75" customHeight="1" x14ac:dyDescent="0.2">
      <c r="B574"/>
      <c r="C574" s="220"/>
      <c r="D574" s="221"/>
      <c r="E574" s="221"/>
      <c r="F574" s="221"/>
      <c r="G574" s="221"/>
      <c r="H574" s="221"/>
      <c r="I574" s="221"/>
      <c r="J574" s="221"/>
      <c r="K574" s="221"/>
      <c r="L574" s="221"/>
      <c r="M574" s="221"/>
      <c r="N574" s="221"/>
      <c r="O574" s="221"/>
      <c r="P574" s="221"/>
      <c r="Q574" s="221"/>
      <c r="R574" s="221"/>
      <c r="S574" s="221"/>
      <c r="T574" s="221"/>
      <c r="U574" s="221"/>
      <c r="V574" s="221"/>
    </row>
    <row r="575" spans="2:22" ht="15.75" customHeight="1" x14ac:dyDescent="0.2">
      <c r="B575"/>
      <c r="C575" s="220"/>
      <c r="D575" s="221"/>
      <c r="E575" s="221"/>
      <c r="F575" s="221"/>
      <c r="G575" s="221"/>
      <c r="H575" s="221"/>
      <c r="I575" s="221"/>
      <c r="J575" s="221"/>
      <c r="K575" s="221"/>
      <c r="L575" s="221"/>
      <c r="M575" s="221"/>
      <c r="N575" s="221"/>
      <c r="O575" s="221"/>
      <c r="P575" s="221"/>
      <c r="Q575" s="221"/>
      <c r="R575" s="221"/>
      <c r="S575" s="221"/>
      <c r="T575" s="221"/>
      <c r="U575" s="221"/>
      <c r="V575" s="221"/>
    </row>
    <row r="576" spans="2:22" ht="15.75" customHeight="1" x14ac:dyDescent="0.2">
      <c r="B576"/>
      <c r="C576" s="220"/>
      <c r="D576" s="221"/>
      <c r="E576" s="221"/>
      <c r="F576" s="221"/>
      <c r="G576" s="221"/>
      <c r="H576" s="221"/>
      <c r="I576" s="221"/>
      <c r="J576" s="221"/>
      <c r="K576" s="221"/>
      <c r="L576" s="221"/>
      <c r="M576" s="221"/>
      <c r="N576" s="221"/>
      <c r="O576" s="221"/>
      <c r="P576" s="221"/>
      <c r="Q576" s="221"/>
      <c r="R576" s="221"/>
      <c r="S576" s="221"/>
      <c r="T576" s="221"/>
      <c r="U576" s="221"/>
      <c r="V576" s="221"/>
    </row>
    <row r="577" spans="2:22" ht="15.75" customHeight="1" x14ac:dyDescent="0.2">
      <c r="B577"/>
      <c r="C577" s="220"/>
      <c r="D577" s="221"/>
      <c r="E577" s="221"/>
      <c r="F577" s="221"/>
      <c r="G577" s="221"/>
      <c r="H577" s="221"/>
      <c r="I577" s="221"/>
      <c r="J577" s="221"/>
      <c r="K577" s="221"/>
      <c r="L577" s="221"/>
      <c r="M577" s="221"/>
      <c r="N577" s="221"/>
      <c r="O577" s="221"/>
      <c r="P577" s="221"/>
      <c r="Q577" s="221"/>
      <c r="R577" s="221"/>
      <c r="S577" s="221"/>
      <c r="T577" s="221"/>
      <c r="U577" s="221"/>
      <c r="V577" s="221"/>
    </row>
    <row r="578" spans="2:22" ht="15.75" customHeight="1" x14ac:dyDescent="0.2">
      <c r="B578"/>
      <c r="C578" s="220"/>
      <c r="D578" s="221"/>
      <c r="E578" s="221"/>
      <c r="F578" s="221"/>
      <c r="G578" s="221"/>
      <c r="H578" s="221"/>
      <c r="I578" s="221"/>
      <c r="J578" s="221"/>
      <c r="K578" s="221"/>
      <c r="L578" s="221"/>
      <c r="M578" s="221"/>
      <c r="N578" s="221"/>
      <c r="O578" s="221"/>
      <c r="P578" s="221"/>
      <c r="Q578" s="221"/>
      <c r="R578" s="221"/>
      <c r="S578" s="221"/>
      <c r="T578" s="221"/>
      <c r="U578" s="221"/>
      <c r="V578" s="221"/>
    </row>
    <row r="579" spans="2:22" ht="15.75" customHeight="1" x14ac:dyDescent="0.2">
      <c r="B579"/>
      <c r="C579" s="220"/>
      <c r="D579" s="221"/>
      <c r="E579" s="221"/>
      <c r="F579" s="221"/>
      <c r="G579" s="221"/>
      <c r="H579" s="221"/>
      <c r="I579" s="221"/>
      <c r="J579" s="221"/>
      <c r="K579" s="221"/>
      <c r="L579" s="221"/>
      <c r="M579" s="221"/>
      <c r="N579" s="221"/>
      <c r="O579" s="221"/>
      <c r="P579" s="221"/>
      <c r="Q579" s="221"/>
      <c r="R579" s="221"/>
      <c r="S579" s="221"/>
      <c r="T579" s="221"/>
      <c r="U579" s="221"/>
      <c r="V579" s="221"/>
    </row>
    <row r="580" spans="2:22" ht="15.75" customHeight="1" x14ac:dyDescent="0.2">
      <c r="B580"/>
      <c r="C580" s="220"/>
      <c r="D580" s="221"/>
      <c r="E580" s="221"/>
      <c r="F580" s="221"/>
      <c r="G580" s="221"/>
      <c r="H580" s="221"/>
      <c r="I580" s="221"/>
      <c r="J580" s="221"/>
      <c r="K580" s="221"/>
      <c r="L580" s="221"/>
      <c r="M580" s="221"/>
      <c r="N580" s="221"/>
      <c r="O580" s="221"/>
      <c r="P580" s="221"/>
      <c r="Q580" s="221"/>
      <c r="R580" s="221"/>
      <c r="S580" s="221"/>
      <c r="T580" s="221"/>
      <c r="U580" s="221"/>
      <c r="V580" s="221"/>
    </row>
    <row r="581" spans="2:22" ht="15.75" customHeight="1" x14ac:dyDescent="0.2">
      <c r="B581"/>
      <c r="C581" s="220"/>
      <c r="D581" s="221"/>
      <c r="E581" s="221"/>
      <c r="F581" s="221"/>
      <c r="G581" s="221"/>
      <c r="H581" s="221"/>
      <c r="I581" s="221"/>
      <c r="J581" s="221"/>
      <c r="K581" s="221"/>
      <c r="L581" s="221"/>
      <c r="M581" s="221"/>
      <c r="N581" s="221"/>
      <c r="O581" s="221"/>
      <c r="P581" s="221"/>
      <c r="Q581" s="221"/>
      <c r="R581" s="221"/>
      <c r="S581" s="221"/>
      <c r="T581" s="221"/>
      <c r="U581" s="221"/>
      <c r="V581" s="221"/>
    </row>
    <row r="582" spans="2:22" ht="15.75" customHeight="1" x14ac:dyDescent="0.2">
      <c r="B582"/>
      <c r="C582" s="220"/>
      <c r="D582" s="221"/>
      <c r="E582" s="221"/>
      <c r="F582" s="221"/>
      <c r="G582" s="221"/>
      <c r="H582" s="221"/>
      <c r="I582" s="221"/>
      <c r="J582" s="221"/>
      <c r="K582" s="221"/>
      <c r="L582" s="221"/>
      <c r="M582" s="221"/>
      <c r="N582" s="221"/>
      <c r="O582" s="221"/>
      <c r="P582" s="221"/>
      <c r="Q582" s="221"/>
      <c r="R582" s="221"/>
      <c r="S582" s="221"/>
      <c r="T582" s="221"/>
      <c r="U582" s="221"/>
      <c r="V582" s="221"/>
    </row>
    <row r="583" spans="2:22" ht="15.75" customHeight="1" x14ac:dyDescent="0.2">
      <c r="B583"/>
      <c r="C583" s="220"/>
      <c r="D583" s="221"/>
      <c r="E583" s="221"/>
      <c r="F583" s="221"/>
      <c r="G583" s="221"/>
      <c r="H583" s="221"/>
      <c r="I583" s="221"/>
      <c r="J583" s="221"/>
      <c r="K583" s="221"/>
      <c r="L583" s="221"/>
      <c r="M583" s="221"/>
      <c r="N583" s="221"/>
      <c r="O583" s="221"/>
      <c r="P583" s="221"/>
      <c r="Q583" s="221"/>
      <c r="R583" s="221"/>
      <c r="S583" s="221"/>
      <c r="T583" s="221"/>
      <c r="U583" s="221"/>
      <c r="V583" s="221"/>
    </row>
    <row r="584" spans="2:22" ht="15.75" customHeight="1" x14ac:dyDescent="0.2">
      <c r="B584"/>
      <c r="C584" s="220"/>
      <c r="D584" s="221"/>
      <c r="E584" s="221"/>
      <c r="F584" s="221"/>
      <c r="G584" s="221"/>
      <c r="H584" s="221"/>
      <c r="I584" s="221"/>
      <c r="J584" s="221"/>
      <c r="K584" s="221"/>
      <c r="L584" s="221"/>
      <c r="M584" s="221"/>
      <c r="N584" s="221"/>
      <c r="O584" s="221"/>
      <c r="P584" s="221"/>
      <c r="Q584" s="221"/>
      <c r="R584" s="221"/>
      <c r="S584" s="221"/>
      <c r="T584" s="221"/>
      <c r="U584" s="221"/>
      <c r="V584" s="221"/>
    </row>
    <row r="585" spans="2:22" ht="15.75" customHeight="1" x14ac:dyDescent="0.2">
      <c r="B585"/>
      <c r="C585" s="220"/>
      <c r="D585" s="221"/>
      <c r="E585" s="221"/>
      <c r="F585" s="221"/>
      <c r="G585" s="221"/>
      <c r="H585" s="221"/>
      <c r="I585" s="221"/>
      <c r="J585" s="221"/>
      <c r="K585" s="221"/>
      <c r="L585" s="221"/>
      <c r="M585" s="221"/>
      <c r="N585" s="221"/>
      <c r="O585" s="221"/>
      <c r="P585" s="221"/>
      <c r="Q585" s="221"/>
      <c r="R585" s="221"/>
      <c r="S585" s="221"/>
      <c r="T585" s="221"/>
      <c r="U585" s="221"/>
      <c r="V585" s="221"/>
    </row>
    <row r="586" spans="2:22" ht="15.75" customHeight="1" x14ac:dyDescent="0.2">
      <c r="B586"/>
      <c r="C586" s="220"/>
      <c r="D586" s="221"/>
      <c r="E586" s="221"/>
      <c r="F586" s="221"/>
      <c r="G586" s="221"/>
      <c r="H586" s="221"/>
      <c r="I586" s="221"/>
      <c r="J586" s="221"/>
      <c r="K586" s="221"/>
      <c r="L586" s="221"/>
      <c r="M586" s="221"/>
      <c r="N586" s="221"/>
      <c r="O586" s="221"/>
      <c r="P586" s="221"/>
      <c r="Q586" s="221"/>
      <c r="R586" s="221"/>
      <c r="S586" s="221"/>
      <c r="T586" s="221"/>
      <c r="U586" s="221"/>
      <c r="V586" s="221"/>
    </row>
    <row r="587" spans="2:22" ht="15.75" customHeight="1" x14ac:dyDescent="0.2">
      <c r="B587"/>
      <c r="C587" s="220"/>
      <c r="D587" s="221"/>
      <c r="E587" s="221"/>
      <c r="F587" s="221"/>
      <c r="G587" s="221"/>
      <c r="H587" s="221"/>
      <c r="I587" s="221"/>
      <c r="J587" s="221"/>
      <c r="K587" s="221"/>
      <c r="L587" s="221"/>
      <c r="M587" s="221"/>
      <c r="N587" s="221"/>
      <c r="O587" s="221"/>
      <c r="P587" s="221"/>
      <c r="Q587" s="221"/>
      <c r="R587" s="221"/>
      <c r="S587" s="221"/>
      <c r="T587" s="221"/>
      <c r="U587" s="221"/>
      <c r="V587" s="221"/>
    </row>
    <row r="588" spans="2:22" ht="15.75" customHeight="1" x14ac:dyDescent="0.2">
      <c r="B588"/>
      <c r="C588" s="220"/>
      <c r="D588" s="221"/>
      <c r="E588" s="221"/>
      <c r="F588" s="221"/>
      <c r="G588" s="221"/>
      <c r="H588" s="221"/>
      <c r="I588" s="221"/>
      <c r="J588" s="221"/>
      <c r="K588" s="221"/>
      <c r="L588" s="221"/>
      <c r="M588" s="221"/>
      <c r="N588" s="221"/>
      <c r="O588" s="221"/>
      <c r="P588" s="221"/>
      <c r="Q588" s="221"/>
      <c r="R588" s="221"/>
      <c r="S588" s="221"/>
      <c r="T588" s="221"/>
      <c r="U588" s="221"/>
      <c r="V588" s="221"/>
    </row>
    <row r="589" spans="2:22" ht="15.75" customHeight="1" x14ac:dyDescent="0.2">
      <c r="B589"/>
      <c r="C589" s="220"/>
      <c r="D589" s="221"/>
      <c r="E589" s="221"/>
      <c r="F589" s="221"/>
      <c r="G589" s="221"/>
      <c r="H589" s="221"/>
      <c r="I589" s="221"/>
      <c r="J589" s="221"/>
      <c r="K589" s="221"/>
      <c r="L589" s="221"/>
      <c r="M589" s="221"/>
      <c r="N589" s="221"/>
      <c r="O589" s="221"/>
      <c r="P589" s="221"/>
      <c r="Q589" s="221"/>
      <c r="R589" s="221"/>
      <c r="S589" s="221"/>
      <c r="T589" s="221"/>
      <c r="U589" s="221"/>
      <c r="V589" s="221"/>
    </row>
    <row r="590" spans="2:22" ht="15.75" customHeight="1" x14ac:dyDescent="0.2">
      <c r="B590"/>
      <c r="C590" s="220"/>
      <c r="D590" s="221"/>
      <c r="E590" s="221"/>
      <c r="F590" s="221"/>
      <c r="G590" s="221"/>
      <c r="H590" s="221"/>
      <c r="I590" s="221"/>
      <c r="J590" s="221"/>
      <c r="K590" s="221"/>
      <c r="L590" s="221"/>
      <c r="M590" s="221"/>
      <c r="N590" s="221"/>
      <c r="O590" s="221"/>
      <c r="P590" s="221"/>
      <c r="Q590" s="221"/>
      <c r="R590" s="221"/>
      <c r="S590" s="221"/>
      <c r="T590" s="221"/>
      <c r="U590" s="221"/>
      <c r="V590" s="221"/>
    </row>
    <row r="591" spans="2:22" ht="15.75" customHeight="1" x14ac:dyDescent="0.2">
      <c r="B591"/>
      <c r="C591" s="220"/>
      <c r="D591" s="221"/>
      <c r="E591" s="221"/>
      <c r="F591" s="221"/>
      <c r="G591" s="221"/>
      <c r="H591" s="221"/>
      <c r="I591" s="221"/>
      <c r="J591" s="221"/>
      <c r="K591" s="221"/>
      <c r="L591" s="221"/>
      <c r="M591" s="221"/>
      <c r="N591" s="221"/>
      <c r="O591" s="221"/>
      <c r="P591" s="221"/>
      <c r="Q591" s="221"/>
      <c r="R591" s="221"/>
      <c r="S591" s="221"/>
      <c r="T591" s="221"/>
      <c r="U591" s="221"/>
      <c r="V591" s="221"/>
    </row>
    <row r="592" spans="2:22" ht="15.75" customHeight="1" x14ac:dyDescent="0.2">
      <c r="B592"/>
      <c r="C592" s="220"/>
      <c r="D592" s="221"/>
      <c r="E592" s="221"/>
      <c r="F592" s="221"/>
      <c r="G592" s="221"/>
      <c r="H592" s="221"/>
      <c r="I592" s="221"/>
      <c r="J592" s="221"/>
      <c r="K592" s="221"/>
      <c r="L592" s="221"/>
      <c r="M592" s="221"/>
      <c r="N592" s="221"/>
      <c r="O592" s="221"/>
      <c r="P592" s="221"/>
      <c r="Q592" s="221"/>
      <c r="R592" s="221"/>
      <c r="S592" s="221"/>
      <c r="T592" s="221"/>
      <c r="U592" s="221"/>
      <c r="V592" s="221"/>
    </row>
    <row r="593" spans="2:22" ht="15.75" customHeight="1" x14ac:dyDescent="0.2">
      <c r="B593"/>
      <c r="C593" s="220"/>
      <c r="D593" s="221"/>
      <c r="E593" s="221"/>
      <c r="F593" s="221"/>
      <c r="G593" s="221"/>
      <c r="H593" s="221"/>
      <c r="I593" s="221"/>
      <c r="J593" s="221"/>
      <c r="K593" s="221"/>
      <c r="L593" s="221"/>
      <c r="M593" s="221"/>
      <c r="N593" s="221"/>
      <c r="O593" s="221"/>
      <c r="P593" s="221"/>
      <c r="Q593" s="221"/>
      <c r="R593" s="221"/>
      <c r="S593" s="221"/>
      <c r="T593" s="221"/>
      <c r="U593" s="221"/>
      <c r="V593" s="221"/>
    </row>
    <row r="594" spans="2:22" ht="15.75" customHeight="1" x14ac:dyDescent="0.2">
      <c r="B594"/>
      <c r="C594" s="220"/>
      <c r="D594" s="221"/>
      <c r="E594" s="221"/>
      <c r="F594" s="221"/>
      <c r="G594" s="221"/>
      <c r="H594" s="221"/>
      <c r="I594" s="221"/>
      <c r="J594" s="221"/>
      <c r="K594" s="221"/>
      <c r="L594" s="221"/>
      <c r="M594" s="221"/>
      <c r="N594" s="221"/>
      <c r="O594" s="221"/>
      <c r="P594" s="221"/>
      <c r="Q594" s="221"/>
      <c r="R594" s="221"/>
      <c r="S594" s="221"/>
      <c r="T594" s="221"/>
      <c r="U594" s="221"/>
      <c r="V594" s="221"/>
    </row>
    <row r="595" spans="2:22" ht="15.75" customHeight="1" x14ac:dyDescent="0.2">
      <c r="B595"/>
      <c r="C595" s="220"/>
      <c r="D595" s="221"/>
      <c r="E595" s="221"/>
      <c r="F595" s="221"/>
      <c r="G595" s="221"/>
      <c r="H595" s="221"/>
      <c r="I595" s="221"/>
      <c r="J595" s="221"/>
      <c r="K595" s="221"/>
      <c r="L595" s="221"/>
      <c r="M595" s="221"/>
      <c r="N595" s="221"/>
      <c r="O595" s="221"/>
      <c r="P595" s="221"/>
      <c r="Q595" s="221"/>
      <c r="R595" s="221"/>
      <c r="S595" s="221"/>
      <c r="T595" s="221"/>
      <c r="U595" s="221"/>
      <c r="V595" s="221"/>
    </row>
    <row r="596" spans="2:22" ht="15.75" customHeight="1" x14ac:dyDescent="0.2">
      <c r="B596"/>
      <c r="C596" s="220"/>
      <c r="D596" s="221"/>
      <c r="E596" s="221"/>
      <c r="F596" s="221"/>
      <c r="G596" s="221"/>
      <c r="H596" s="221"/>
      <c r="I596" s="221"/>
      <c r="J596" s="221"/>
      <c r="K596" s="221"/>
      <c r="L596" s="221"/>
      <c r="M596" s="221"/>
      <c r="N596" s="221"/>
      <c r="O596" s="221"/>
      <c r="P596" s="221"/>
      <c r="Q596" s="221"/>
      <c r="R596" s="221"/>
      <c r="S596" s="221"/>
      <c r="T596" s="221"/>
      <c r="U596" s="221"/>
      <c r="V596" s="221"/>
    </row>
    <row r="597" spans="2:22" ht="15.75" customHeight="1" x14ac:dyDescent="0.2">
      <c r="B597"/>
      <c r="C597" s="220"/>
      <c r="D597" s="221"/>
      <c r="E597" s="221"/>
      <c r="F597" s="221"/>
      <c r="G597" s="221"/>
      <c r="H597" s="221"/>
      <c r="I597" s="221"/>
      <c r="J597" s="221"/>
      <c r="K597" s="221"/>
      <c r="L597" s="221"/>
      <c r="M597" s="221"/>
      <c r="N597" s="221"/>
      <c r="O597" s="221"/>
      <c r="P597" s="221"/>
      <c r="Q597" s="221"/>
      <c r="R597" s="221"/>
      <c r="S597" s="221"/>
      <c r="T597" s="221"/>
      <c r="U597" s="221"/>
      <c r="V597" s="221"/>
    </row>
    <row r="598" spans="2:22" ht="15.75" customHeight="1" x14ac:dyDescent="0.2">
      <c r="B598"/>
      <c r="C598" s="220"/>
      <c r="D598" s="221"/>
      <c r="E598" s="221"/>
      <c r="F598" s="221"/>
      <c r="G598" s="221"/>
      <c r="H598" s="221"/>
      <c r="I598" s="221"/>
      <c r="J598" s="221"/>
      <c r="K598" s="221"/>
      <c r="L598" s="221"/>
      <c r="M598" s="221"/>
      <c r="N598" s="221"/>
      <c r="O598" s="221"/>
      <c r="P598" s="221"/>
      <c r="Q598" s="221"/>
      <c r="R598" s="221"/>
      <c r="S598" s="221"/>
      <c r="T598" s="221"/>
      <c r="U598" s="221"/>
      <c r="V598" s="221"/>
    </row>
    <row r="599" spans="2:22" ht="15.75" customHeight="1" x14ac:dyDescent="0.2">
      <c r="B599"/>
      <c r="C599" s="220"/>
      <c r="D599" s="221"/>
      <c r="E599" s="221"/>
      <c r="F599" s="221"/>
      <c r="G599" s="221"/>
      <c r="H599" s="221"/>
      <c r="I599" s="221"/>
      <c r="J599" s="221"/>
      <c r="K599" s="221"/>
      <c r="L599" s="221"/>
      <c r="M599" s="221"/>
      <c r="N599" s="221"/>
      <c r="O599" s="221"/>
      <c r="P599" s="221"/>
      <c r="Q599" s="221"/>
      <c r="R599" s="221"/>
      <c r="S599" s="221"/>
      <c r="T599" s="221"/>
      <c r="U599" s="221"/>
      <c r="V599" s="221"/>
    </row>
    <row r="600" spans="2:22" ht="15.75" customHeight="1" x14ac:dyDescent="0.2">
      <c r="B600"/>
      <c r="C600" s="220"/>
      <c r="D600" s="221"/>
      <c r="E600" s="221"/>
      <c r="F600" s="221"/>
      <c r="G600" s="221"/>
      <c r="H600" s="221"/>
      <c r="I600" s="221"/>
      <c r="J600" s="221"/>
      <c r="K600" s="221"/>
      <c r="L600" s="221"/>
      <c r="M600" s="221"/>
      <c r="N600" s="221"/>
      <c r="O600" s="221"/>
      <c r="P600" s="221"/>
      <c r="Q600" s="221"/>
      <c r="R600" s="221"/>
      <c r="S600" s="221"/>
      <c r="T600" s="221"/>
      <c r="U600" s="221"/>
      <c r="V600" s="221"/>
    </row>
    <row r="601" spans="2:22" ht="15.75" customHeight="1" x14ac:dyDescent="0.2">
      <c r="B601"/>
      <c r="C601" s="220"/>
      <c r="D601" s="221"/>
      <c r="E601" s="221"/>
      <c r="F601" s="221"/>
      <c r="G601" s="221"/>
      <c r="H601" s="221"/>
      <c r="I601" s="221"/>
      <c r="J601" s="221"/>
      <c r="K601" s="221"/>
      <c r="L601" s="221"/>
      <c r="M601" s="221"/>
      <c r="N601" s="221"/>
      <c r="O601" s="221"/>
      <c r="P601" s="221"/>
      <c r="Q601" s="221"/>
      <c r="R601" s="221"/>
      <c r="S601" s="221"/>
      <c r="T601" s="221"/>
      <c r="U601" s="221"/>
      <c r="V601" s="221"/>
    </row>
    <row r="602" spans="2:22" ht="15.75" customHeight="1" x14ac:dyDescent="0.2">
      <c r="B602"/>
      <c r="C602" s="220"/>
      <c r="D602" s="221"/>
      <c r="E602" s="221"/>
      <c r="F602" s="221"/>
      <c r="G602" s="221"/>
      <c r="H602" s="221"/>
      <c r="I602" s="221"/>
      <c r="J602" s="221"/>
      <c r="K602" s="221"/>
      <c r="L602" s="221"/>
      <c r="M602" s="221"/>
      <c r="N602" s="221"/>
      <c r="O602" s="221"/>
      <c r="P602" s="221"/>
      <c r="Q602" s="221"/>
      <c r="R602" s="221"/>
      <c r="S602" s="221"/>
      <c r="T602" s="221"/>
      <c r="U602" s="221"/>
      <c r="V602" s="221"/>
    </row>
    <row r="603" spans="2:22" ht="15.75" customHeight="1" x14ac:dyDescent="0.2">
      <c r="B603"/>
      <c r="C603" s="220"/>
      <c r="D603" s="221"/>
      <c r="E603" s="221"/>
      <c r="F603" s="221"/>
      <c r="G603" s="221"/>
      <c r="H603" s="221"/>
      <c r="I603" s="221"/>
      <c r="J603" s="221"/>
      <c r="K603" s="221"/>
      <c r="L603" s="221"/>
      <c r="M603" s="221"/>
      <c r="N603" s="221"/>
      <c r="O603" s="221"/>
      <c r="P603" s="221"/>
      <c r="Q603" s="221"/>
      <c r="R603" s="221"/>
      <c r="S603" s="221"/>
      <c r="T603" s="221"/>
      <c r="U603" s="221"/>
      <c r="V603" s="221"/>
    </row>
    <row r="604" spans="2:22" ht="15.75" customHeight="1" x14ac:dyDescent="0.2">
      <c r="B604"/>
      <c r="C604" s="220"/>
      <c r="D604" s="221"/>
      <c r="E604" s="221"/>
      <c r="F604" s="221"/>
      <c r="G604" s="221"/>
      <c r="H604" s="221"/>
      <c r="I604" s="221"/>
      <c r="J604" s="221"/>
      <c r="K604" s="221"/>
      <c r="L604" s="221"/>
      <c r="M604" s="221"/>
      <c r="N604" s="221"/>
      <c r="O604" s="221"/>
      <c r="P604" s="221"/>
      <c r="Q604" s="221"/>
      <c r="R604" s="221"/>
      <c r="S604" s="221"/>
      <c r="T604" s="221"/>
      <c r="U604" s="221"/>
      <c r="V604" s="221"/>
    </row>
    <row r="605" spans="2:22" ht="15.75" customHeight="1" x14ac:dyDescent="0.2">
      <c r="B605"/>
      <c r="C605" s="220"/>
      <c r="D605" s="221"/>
      <c r="E605" s="221"/>
      <c r="F605" s="221"/>
      <c r="G605" s="221"/>
      <c r="H605" s="221"/>
      <c r="I605" s="221"/>
      <c r="J605" s="221"/>
      <c r="K605" s="221"/>
      <c r="L605" s="221"/>
      <c r="M605" s="221"/>
      <c r="N605" s="221"/>
      <c r="O605" s="221"/>
      <c r="P605" s="221"/>
      <c r="Q605" s="221"/>
      <c r="R605" s="221"/>
      <c r="S605" s="221"/>
      <c r="T605" s="221"/>
      <c r="U605" s="221"/>
      <c r="V605" s="221"/>
    </row>
    <row r="606" spans="2:22" ht="15.75" customHeight="1" x14ac:dyDescent="0.2">
      <c r="B606"/>
      <c r="C606" s="220"/>
      <c r="D606" s="221"/>
      <c r="E606" s="221"/>
      <c r="F606" s="221"/>
      <c r="G606" s="221"/>
      <c r="H606" s="221"/>
      <c r="I606" s="221"/>
      <c r="J606" s="221"/>
      <c r="K606" s="221"/>
      <c r="L606" s="221"/>
      <c r="M606" s="221"/>
      <c r="N606" s="221"/>
      <c r="O606" s="221"/>
      <c r="P606" s="221"/>
      <c r="Q606" s="221"/>
      <c r="R606" s="221"/>
      <c r="S606" s="221"/>
      <c r="T606" s="221"/>
      <c r="U606" s="221"/>
      <c r="V606" s="221"/>
    </row>
    <row r="607" spans="2:22" ht="15.75" customHeight="1" x14ac:dyDescent="0.2">
      <c r="B607"/>
      <c r="C607" s="220"/>
      <c r="D607" s="221"/>
      <c r="E607" s="221"/>
      <c r="F607" s="221"/>
      <c r="G607" s="221"/>
      <c r="H607" s="221"/>
      <c r="I607" s="221"/>
      <c r="J607" s="221"/>
      <c r="K607" s="221"/>
      <c r="L607" s="221"/>
      <c r="M607" s="221"/>
      <c r="N607" s="221"/>
      <c r="O607" s="221"/>
      <c r="P607" s="221"/>
      <c r="Q607" s="221"/>
      <c r="R607" s="221"/>
      <c r="S607" s="221"/>
      <c r="T607" s="221"/>
      <c r="U607" s="221"/>
      <c r="V607" s="221"/>
    </row>
    <row r="608" spans="2:22" ht="15.75" customHeight="1" x14ac:dyDescent="0.2">
      <c r="B608"/>
      <c r="C608" s="220"/>
      <c r="D608" s="221"/>
      <c r="E608" s="221"/>
      <c r="F608" s="221"/>
      <c r="G608" s="221"/>
      <c r="H608" s="221"/>
      <c r="I608" s="221"/>
      <c r="J608" s="221"/>
      <c r="K608" s="221"/>
      <c r="L608" s="221"/>
      <c r="M608" s="221"/>
      <c r="N608" s="221"/>
      <c r="O608" s="221"/>
      <c r="P608" s="221"/>
      <c r="Q608" s="221"/>
      <c r="R608" s="221"/>
      <c r="S608" s="221"/>
      <c r="T608" s="221"/>
      <c r="U608" s="221"/>
      <c r="V608" s="221"/>
    </row>
    <row r="609" spans="2:22" ht="15.75" customHeight="1" x14ac:dyDescent="0.2">
      <c r="B609"/>
      <c r="C609" s="220"/>
      <c r="D609" s="221"/>
      <c r="E609" s="221"/>
      <c r="F609" s="221"/>
      <c r="G609" s="221"/>
      <c r="H609" s="221"/>
      <c r="I609" s="221"/>
      <c r="J609" s="221"/>
      <c r="K609" s="221"/>
      <c r="L609" s="221"/>
      <c r="M609" s="221"/>
      <c r="N609" s="221"/>
      <c r="O609" s="221"/>
      <c r="P609" s="221"/>
      <c r="Q609" s="221"/>
      <c r="R609" s="221"/>
      <c r="S609" s="221"/>
      <c r="T609" s="221"/>
      <c r="U609" s="221"/>
      <c r="V609" s="221"/>
    </row>
    <row r="610" spans="2:22" ht="15.75" customHeight="1" x14ac:dyDescent="0.2">
      <c r="B610"/>
      <c r="C610" s="220"/>
      <c r="D610" s="221"/>
      <c r="E610" s="221"/>
      <c r="F610" s="221"/>
      <c r="G610" s="221"/>
      <c r="H610" s="221"/>
      <c r="I610" s="221"/>
      <c r="J610" s="221"/>
      <c r="K610" s="221"/>
      <c r="L610" s="221"/>
      <c r="M610" s="221"/>
      <c r="N610" s="221"/>
      <c r="O610" s="221"/>
      <c r="P610" s="221"/>
      <c r="Q610" s="221"/>
      <c r="R610" s="221"/>
      <c r="S610" s="221"/>
      <c r="T610" s="221"/>
      <c r="U610" s="221"/>
      <c r="V610" s="221"/>
    </row>
    <row r="611" spans="2:22" ht="15.75" customHeight="1" x14ac:dyDescent="0.2">
      <c r="B611"/>
      <c r="C611" s="220"/>
      <c r="D611" s="221"/>
      <c r="E611" s="221"/>
      <c r="F611" s="221"/>
      <c r="G611" s="221"/>
      <c r="H611" s="221"/>
      <c r="I611" s="221"/>
      <c r="J611" s="221"/>
      <c r="K611" s="221"/>
      <c r="L611" s="221"/>
      <c r="M611" s="221"/>
      <c r="N611" s="221"/>
      <c r="O611" s="221"/>
      <c r="P611" s="221"/>
      <c r="Q611" s="221"/>
      <c r="R611" s="221"/>
      <c r="S611" s="221"/>
      <c r="T611" s="221"/>
      <c r="U611" s="221"/>
      <c r="V611" s="221"/>
    </row>
    <row r="612" spans="2:22" ht="15.75" customHeight="1" x14ac:dyDescent="0.2">
      <c r="B612"/>
      <c r="C612" s="220"/>
      <c r="D612" s="221"/>
      <c r="E612" s="221"/>
      <c r="F612" s="221"/>
      <c r="G612" s="221"/>
      <c r="H612" s="221"/>
      <c r="I612" s="221"/>
      <c r="J612" s="221"/>
      <c r="K612" s="221"/>
      <c r="L612" s="221"/>
      <c r="M612" s="221"/>
      <c r="N612" s="221"/>
      <c r="O612" s="221"/>
      <c r="P612" s="221"/>
      <c r="Q612" s="221"/>
      <c r="R612" s="221"/>
      <c r="S612" s="221"/>
      <c r="T612" s="221"/>
      <c r="U612" s="221"/>
      <c r="V612" s="221"/>
    </row>
    <row r="613" spans="2:22" ht="15.75" customHeight="1" x14ac:dyDescent="0.2">
      <c r="B613"/>
      <c r="C613" s="220"/>
      <c r="D613" s="221"/>
      <c r="E613" s="221"/>
      <c r="F613" s="221"/>
      <c r="G613" s="221"/>
      <c r="H613" s="221"/>
      <c r="I613" s="221"/>
      <c r="J613" s="221"/>
      <c r="K613" s="221"/>
      <c r="L613" s="221"/>
      <c r="M613" s="221"/>
      <c r="N613" s="221"/>
      <c r="O613" s="221"/>
      <c r="P613" s="221"/>
      <c r="Q613" s="221"/>
      <c r="R613" s="221"/>
      <c r="S613" s="221"/>
      <c r="T613" s="221"/>
      <c r="U613" s="221"/>
      <c r="V613" s="221"/>
    </row>
    <row r="614" spans="2:22" ht="15.75" customHeight="1" x14ac:dyDescent="0.2">
      <c r="B614"/>
      <c r="C614" s="220"/>
      <c r="D614" s="221"/>
      <c r="E614" s="221"/>
      <c r="F614" s="221"/>
      <c r="G614" s="221"/>
      <c r="H614" s="221"/>
      <c r="I614" s="221"/>
      <c r="J614" s="221"/>
      <c r="K614" s="221"/>
      <c r="L614" s="221"/>
      <c r="M614" s="221"/>
      <c r="N614" s="221"/>
      <c r="O614" s="221"/>
      <c r="P614" s="221"/>
      <c r="Q614" s="221"/>
      <c r="R614" s="221"/>
      <c r="S614" s="221"/>
      <c r="T614" s="221"/>
      <c r="U614" s="221"/>
      <c r="V614" s="221"/>
    </row>
    <row r="615" spans="2:22" ht="15.75" customHeight="1" x14ac:dyDescent="0.2">
      <c r="B615"/>
      <c r="C615" s="220"/>
      <c r="D615" s="221"/>
      <c r="E615" s="221"/>
      <c r="F615" s="221"/>
      <c r="G615" s="221"/>
      <c r="H615" s="221"/>
      <c r="I615" s="221"/>
      <c r="J615" s="221"/>
      <c r="K615" s="221"/>
      <c r="L615" s="221"/>
      <c r="M615" s="221"/>
      <c r="N615" s="221"/>
      <c r="O615" s="221"/>
      <c r="P615" s="221"/>
      <c r="Q615" s="221"/>
      <c r="R615" s="221"/>
      <c r="S615" s="221"/>
      <c r="T615" s="221"/>
      <c r="U615" s="221"/>
      <c r="V615" s="221"/>
    </row>
    <row r="616" spans="2:22" ht="15.75" customHeight="1" x14ac:dyDescent="0.2">
      <c r="B616"/>
      <c r="C616" s="220"/>
      <c r="D616" s="221"/>
      <c r="E616" s="221"/>
      <c r="F616" s="221"/>
      <c r="G616" s="221"/>
      <c r="H616" s="221"/>
      <c r="I616" s="221"/>
      <c r="J616" s="221"/>
      <c r="K616" s="221"/>
      <c r="L616" s="221"/>
      <c r="M616" s="221"/>
      <c r="N616" s="221"/>
      <c r="O616" s="221"/>
      <c r="P616" s="221"/>
      <c r="Q616" s="221"/>
      <c r="R616" s="221"/>
      <c r="S616" s="221"/>
      <c r="T616" s="221"/>
      <c r="U616" s="221"/>
      <c r="V616" s="221"/>
    </row>
    <row r="617" spans="2:22" ht="15.75" customHeight="1" x14ac:dyDescent="0.2">
      <c r="B617"/>
      <c r="C617" s="220"/>
      <c r="D617" s="221"/>
      <c r="E617" s="221"/>
      <c r="F617" s="221"/>
      <c r="G617" s="221"/>
      <c r="H617" s="221"/>
      <c r="I617" s="221"/>
      <c r="J617" s="221"/>
      <c r="K617" s="221"/>
      <c r="L617" s="221"/>
      <c r="M617" s="221"/>
      <c r="N617" s="221"/>
      <c r="O617" s="221"/>
      <c r="P617" s="221"/>
      <c r="Q617" s="221"/>
      <c r="R617" s="221"/>
      <c r="S617" s="221"/>
      <c r="T617" s="221"/>
      <c r="U617" s="221"/>
      <c r="V617" s="221"/>
    </row>
    <row r="618" spans="2:22" ht="15.75" customHeight="1" x14ac:dyDescent="0.2">
      <c r="B618"/>
      <c r="C618" s="220"/>
      <c r="D618" s="221"/>
      <c r="E618" s="221"/>
      <c r="F618" s="221"/>
      <c r="G618" s="221"/>
      <c r="H618" s="221"/>
      <c r="I618" s="221"/>
      <c r="J618" s="221"/>
      <c r="K618" s="221"/>
      <c r="L618" s="221"/>
      <c r="M618" s="221"/>
      <c r="N618" s="221"/>
      <c r="O618" s="221"/>
      <c r="P618" s="221"/>
      <c r="Q618" s="221"/>
      <c r="R618" s="221"/>
      <c r="S618" s="221"/>
      <c r="T618" s="221"/>
      <c r="U618" s="221"/>
      <c r="V618" s="221"/>
    </row>
    <row r="619" spans="2:22" ht="15.75" customHeight="1" x14ac:dyDescent="0.2">
      <c r="B619"/>
      <c r="C619" s="220"/>
      <c r="D619" s="221"/>
      <c r="E619" s="221"/>
      <c r="F619" s="221"/>
      <c r="G619" s="221"/>
      <c r="H619" s="221"/>
      <c r="I619" s="221"/>
      <c r="J619" s="221"/>
      <c r="K619" s="221"/>
      <c r="L619" s="221"/>
      <c r="M619" s="221"/>
      <c r="N619" s="221"/>
      <c r="O619" s="221"/>
      <c r="P619" s="221"/>
      <c r="Q619" s="221"/>
      <c r="R619" s="221"/>
      <c r="S619" s="221"/>
      <c r="T619" s="221"/>
      <c r="U619" s="221"/>
      <c r="V619" s="221"/>
    </row>
    <row r="620" spans="2:22" ht="15.75" customHeight="1" x14ac:dyDescent="0.2">
      <c r="B620"/>
      <c r="C620" s="220"/>
      <c r="D620" s="221"/>
      <c r="E620" s="221"/>
      <c r="F620" s="221"/>
      <c r="G620" s="221"/>
      <c r="H620" s="221"/>
      <c r="I620" s="221"/>
      <c r="J620" s="221"/>
      <c r="K620" s="221"/>
      <c r="L620" s="221"/>
      <c r="M620" s="221"/>
      <c r="N620" s="221"/>
      <c r="O620" s="221"/>
      <c r="P620" s="221"/>
      <c r="Q620" s="221"/>
      <c r="R620" s="221"/>
      <c r="S620" s="221"/>
      <c r="T620" s="221"/>
      <c r="U620" s="221"/>
      <c r="V620" s="221"/>
    </row>
    <row r="621" spans="2:22" ht="15.75" customHeight="1" x14ac:dyDescent="0.2">
      <c r="B621"/>
      <c r="C621" s="220"/>
      <c r="D621" s="221"/>
      <c r="E621" s="221"/>
      <c r="F621" s="221"/>
      <c r="G621" s="221"/>
      <c r="H621" s="221"/>
      <c r="I621" s="221"/>
      <c r="J621" s="221"/>
      <c r="K621" s="221"/>
      <c r="L621" s="221"/>
      <c r="M621" s="221"/>
      <c r="N621" s="221"/>
      <c r="O621" s="221"/>
      <c r="P621" s="221"/>
      <c r="Q621" s="221"/>
      <c r="R621" s="221"/>
      <c r="S621" s="221"/>
      <c r="T621" s="221"/>
      <c r="U621" s="221"/>
      <c r="V621" s="221"/>
    </row>
    <row r="622" spans="2:22" ht="15.75" customHeight="1" x14ac:dyDescent="0.2">
      <c r="B622"/>
      <c r="C622" s="220"/>
      <c r="D622" s="221"/>
      <c r="E622" s="221"/>
      <c r="F622" s="221"/>
      <c r="G622" s="221"/>
      <c r="H622" s="221"/>
      <c r="I622" s="221"/>
      <c r="J622" s="221"/>
      <c r="K622" s="221"/>
      <c r="L622" s="221"/>
      <c r="M622" s="221"/>
      <c r="N622" s="221"/>
      <c r="O622" s="221"/>
      <c r="P622" s="221"/>
      <c r="Q622" s="221"/>
      <c r="R622" s="221"/>
      <c r="S622" s="221"/>
      <c r="T622" s="221"/>
      <c r="U622" s="221"/>
      <c r="V622" s="221"/>
    </row>
    <row r="623" spans="2:22" ht="15.75" customHeight="1" x14ac:dyDescent="0.2">
      <c r="B623"/>
      <c r="C623" s="220"/>
      <c r="D623" s="221"/>
      <c r="E623" s="221"/>
      <c r="F623" s="221"/>
      <c r="G623" s="221"/>
      <c r="H623" s="221"/>
      <c r="I623" s="221"/>
      <c r="J623" s="221"/>
      <c r="K623" s="221"/>
      <c r="L623" s="221"/>
      <c r="M623" s="221"/>
      <c r="N623" s="221"/>
      <c r="O623" s="221"/>
      <c r="P623" s="221"/>
      <c r="Q623" s="221"/>
      <c r="R623" s="221"/>
      <c r="S623" s="221"/>
      <c r="T623" s="221"/>
      <c r="U623" s="221"/>
      <c r="V623" s="221"/>
    </row>
    <row r="624" spans="2:22" ht="15.75" customHeight="1" x14ac:dyDescent="0.2">
      <c r="B624"/>
      <c r="C624" s="220"/>
      <c r="D624" s="221"/>
      <c r="E624" s="221"/>
      <c r="F624" s="221"/>
      <c r="G624" s="221"/>
      <c r="H624" s="221"/>
      <c r="I624" s="221"/>
      <c r="J624" s="221"/>
      <c r="K624" s="221"/>
      <c r="L624" s="221"/>
      <c r="M624" s="221"/>
      <c r="N624" s="221"/>
      <c r="O624" s="221"/>
      <c r="P624" s="221"/>
      <c r="Q624" s="221"/>
      <c r="R624" s="221"/>
      <c r="S624" s="221"/>
      <c r="T624" s="221"/>
      <c r="U624" s="221"/>
      <c r="V624" s="221"/>
    </row>
    <row r="625" spans="2:22" ht="15.75" customHeight="1" x14ac:dyDescent="0.2">
      <c r="B625"/>
      <c r="C625" s="220"/>
      <c r="D625" s="221"/>
      <c r="E625" s="221"/>
      <c r="F625" s="221"/>
      <c r="G625" s="221"/>
      <c r="H625" s="221"/>
      <c r="I625" s="221"/>
      <c r="J625" s="221"/>
      <c r="K625" s="221"/>
      <c r="L625" s="221"/>
      <c r="M625" s="221"/>
      <c r="N625" s="221"/>
      <c r="O625" s="221"/>
      <c r="P625" s="221"/>
      <c r="Q625" s="221"/>
      <c r="R625" s="221"/>
      <c r="S625" s="221"/>
      <c r="T625" s="221"/>
      <c r="U625" s="221"/>
      <c r="V625" s="221"/>
    </row>
    <row r="626" spans="2:22" ht="15.75" customHeight="1" x14ac:dyDescent="0.2">
      <c r="B626"/>
      <c r="C626" s="220"/>
      <c r="D626" s="221"/>
      <c r="E626" s="221"/>
      <c r="F626" s="221"/>
      <c r="G626" s="221"/>
      <c r="H626" s="221"/>
      <c r="I626" s="221"/>
      <c r="J626" s="221"/>
      <c r="K626" s="221"/>
      <c r="L626" s="221"/>
      <c r="M626" s="221"/>
      <c r="N626" s="221"/>
      <c r="O626" s="221"/>
      <c r="P626" s="221"/>
      <c r="Q626" s="221"/>
      <c r="R626" s="221"/>
      <c r="S626" s="221"/>
      <c r="T626" s="221"/>
      <c r="U626" s="221"/>
      <c r="V626" s="221"/>
    </row>
    <row r="627" spans="2:22" ht="15.75" customHeight="1" x14ac:dyDescent="0.2">
      <c r="B627"/>
      <c r="C627" s="220"/>
      <c r="D627" s="221"/>
      <c r="E627" s="221"/>
      <c r="F627" s="221"/>
      <c r="G627" s="221"/>
      <c r="H627" s="221"/>
      <c r="I627" s="221"/>
      <c r="J627" s="221"/>
      <c r="K627" s="221"/>
      <c r="L627" s="221"/>
      <c r="M627" s="221"/>
      <c r="N627" s="221"/>
      <c r="O627" s="221"/>
      <c r="P627" s="221"/>
      <c r="Q627" s="221"/>
      <c r="R627" s="221"/>
      <c r="S627" s="221"/>
      <c r="T627" s="221"/>
      <c r="U627" s="221"/>
      <c r="V627" s="221"/>
    </row>
    <row r="628" spans="2:22" ht="15.75" customHeight="1" x14ac:dyDescent="0.2">
      <c r="B628"/>
      <c r="C628" s="220"/>
      <c r="D628" s="221"/>
      <c r="E628" s="221"/>
      <c r="F628" s="221"/>
      <c r="G628" s="221"/>
      <c r="H628" s="221"/>
      <c r="I628" s="221"/>
      <c r="J628" s="221"/>
      <c r="K628" s="221"/>
      <c r="L628" s="221"/>
      <c r="M628" s="221"/>
      <c r="N628" s="221"/>
      <c r="O628" s="221"/>
      <c r="P628" s="221"/>
      <c r="Q628" s="221"/>
      <c r="R628" s="221"/>
      <c r="S628" s="221"/>
      <c r="T628" s="221"/>
      <c r="U628" s="221"/>
      <c r="V628" s="221"/>
    </row>
    <row r="629" spans="2:22" ht="15.75" customHeight="1" x14ac:dyDescent="0.2">
      <c r="B629"/>
      <c r="C629" s="220"/>
      <c r="D629" s="221"/>
      <c r="E629" s="221"/>
      <c r="F629" s="221"/>
      <c r="G629" s="221"/>
      <c r="H629" s="221"/>
      <c r="I629" s="221"/>
      <c r="J629" s="221"/>
      <c r="K629" s="221"/>
      <c r="L629" s="221"/>
      <c r="M629" s="221"/>
      <c r="N629" s="221"/>
      <c r="O629" s="221"/>
      <c r="P629" s="221"/>
      <c r="Q629" s="221"/>
      <c r="R629" s="221"/>
      <c r="S629" s="221"/>
      <c r="T629" s="221"/>
      <c r="U629" s="221"/>
      <c r="V629" s="221"/>
    </row>
    <row r="630" spans="2:22" ht="15.75" customHeight="1" x14ac:dyDescent="0.2">
      <c r="B630"/>
      <c r="C630" s="220"/>
      <c r="D630" s="221"/>
      <c r="E630" s="221"/>
      <c r="F630" s="221"/>
      <c r="G630" s="221"/>
      <c r="H630" s="221"/>
      <c r="I630" s="221"/>
      <c r="J630" s="221"/>
      <c r="K630" s="221"/>
      <c r="L630" s="221"/>
      <c r="M630" s="221"/>
      <c r="N630" s="221"/>
      <c r="O630" s="221"/>
      <c r="P630" s="221"/>
      <c r="Q630" s="221"/>
      <c r="R630" s="221"/>
      <c r="S630" s="221"/>
      <c r="T630" s="221"/>
      <c r="U630" s="221"/>
      <c r="V630" s="221"/>
    </row>
    <row r="631" spans="2:22" ht="15.75" customHeight="1" x14ac:dyDescent="0.2">
      <c r="B631"/>
      <c r="C631" s="220"/>
      <c r="D631" s="221"/>
      <c r="E631" s="221"/>
      <c r="F631" s="221"/>
      <c r="G631" s="221"/>
      <c r="H631" s="221"/>
      <c r="I631" s="221"/>
      <c r="J631" s="221"/>
      <c r="K631" s="221"/>
      <c r="L631" s="221"/>
      <c r="M631" s="221"/>
      <c r="N631" s="221"/>
      <c r="O631" s="221"/>
      <c r="P631" s="221"/>
      <c r="Q631" s="221"/>
      <c r="R631" s="221"/>
      <c r="S631" s="221"/>
      <c r="T631" s="221"/>
      <c r="U631" s="221"/>
      <c r="V631" s="221"/>
    </row>
    <row r="632" spans="2:22" ht="15.75" customHeight="1" x14ac:dyDescent="0.2">
      <c r="B632"/>
      <c r="C632" s="220"/>
      <c r="D632" s="221"/>
      <c r="E632" s="221"/>
      <c r="F632" s="221"/>
      <c r="G632" s="221"/>
      <c r="H632" s="221"/>
      <c r="I632" s="221"/>
      <c r="J632" s="221"/>
      <c r="K632" s="221"/>
      <c r="L632" s="221"/>
      <c r="M632" s="221"/>
      <c r="N632" s="221"/>
      <c r="O632" s="221"/>
      <c r="P632" s="221"/>
      <c r="Q632" s="221"/>
      <c r="R632" s="221"/>
      <c r="S632" s="221"/>
      <c r="T632" s="221"/>
      <c r="U632" s="221"/>
      <c r="V632" s="221"/>
    </row>
    <row r="633" spans="2:22" ht="15.75" customHeight="1" x14ac:dyDescent="0.2">
      <c r="B633"/>
      <c r="C633" s="220"/>
      <c r="D633" s="221"/>
      <c r="E633" s="221"/>
      <c r="F633" s="221"/>
      <c r="G633" s="221"/>
      <c r="H633" s="221"/>
      <c r="I633" s="221"/>
      <c r="J633" s="221"/>
      <c r="K633" s="221"/>
      <c r="L633" s="221"/>
      <c r="M633" s="221"/>
      <c r="N633" s="221"/>
      <c r="O633" s="221"/>
      <c r="P633" s="221"/>
      <c r="Q633" s="221"/>
      <c r="R633" s="221"/>
      <c r="S633" s="221"/>
      <c r="T633" s="221"/>
      <c r="U633" s="221"/>
      <c r="V633" s="221"/>
    </row>
    <row r="634" spans="2:22" ht="15.75" customHeight="1" x14ac:dyDescent="0.2">
      <c r="B634"/>
      <c r="C634" s="220"/>
      <c r="D634" s="221"/>
      <c r="E634" s="221"/>
      <c r="F634" s="221"/>
      <c r="G634" s="221"/>
      <c r="H634" s="221"/>
      <c r="I634" s="221"/>
      <c r="J634" s="221"/>
      <c r="K634" s="221"/>
      <c r="L634" s="221"/>
      <c r="M634" s="221"/>
      <c r="N634" s="221"/>
      <c r="O634" s="221"/>
      <c r="P634" s="221"/>
      <c r="Q634" s="221"/>
      <c r="R634" s="221"/>
      <c r="S634" s="221"/>
      <c r="T634" s="221"/>
      <c r="U634" s="221"/>
      <c r="V634" s="221"/>
    </row>
    <row r="635" spans="2:22" ht="15.75" customHeight="1" x14ac:dyDescent="0.2">
      <c r="B635"/>
      <c r="C635" s="220"/>
      <c r="D635" s="221"/>
      <c r="E635" s="221"/>
      <c r="F635" s="221"/>
      <c r="G635" s="221"/>
      <c r="H635" s="221"/>
      <c r="I635" s="221"/>
      <c r="J635" s="221"/>
      <c r="K635" s="221"/>
      <c r="L635" s="221"/>
      <c r="M635" s="221"/>
      <c r="N635" s="221"/>
      <c r="O635" s="221"/>
      <c r="P635" s="221"/>
      <c r="Q635" s="221"/>
      <c r="R635" s="221"/>
      <c r="S635" s="221"/>
      <c r="T635" s="221"/>
      <c r="U635" s="221"/>
      <c r="V635" s="221"/>
    </row>
    <row r="636" spans="2:22" ht="15.75" customHeight="1" x14ac:dyDescent="0.2">
      <c r="B636"/>
      <c r="C636" s="220"/>
      <c r="D636" s="221"/>
      <c r="E636" s="221"/>
      <c r="F636" s="221"/>
      <c r="G636" s="221"/>
      <c r="H636" s="221"/>
      <c r="I636" s="221"/>
      <c r="J636" s="221"/>
      <c r="K636" s="221"/>
      <c r="L636" s="221"/>
      <c r="M636" s="221"/>
      <c r="N636" s="221"/>
      <c r="O636" s="221"/>
      <c r="P636" s="221"/>
      <c r="Q636" s="221"/>
      <c r="R636" s="221"/>
      <c r="S636" s="221"/>
      <c r="T636" s="221"/>
      <c r="U636" s="221"/>
      <c r="V636" s="221"/>
    </row>
    <row r="637" spans="2:22" ht="15.75" customHeight="1" x14ac:dyDescent="0.2">
      <c r="B637"/>
      <c r="C637" s="220"/>
      <c r="D637" s="221"/>
      <c r="E637" s="221"/>
      <c r="F637" s="221"/>
      <c r="G637" s="221"/>
      <c r="H637" s="221"/>
      <c r="I637" s="221"/>
      <c r="J637" s="221"/>
      <c r="K637" s="221"/>
      <c r="L637" s="221"/>
      <c r="M637" s="221"/>
      <c r="N637" s="221"/>
      <c r="O637" s="221"/>
      <c r="P637" s="221"/>
      <c r="Q637" s="221"/>
      <c r="R637" s="221"/>
      <c r="S637" s="221"/>
      <c r="T637" s="221"/>
      <c r="U637" s="221"/>
      <c r="V637" s="221"/>
    </row>
    <row r="638" spans="2:22" ht="15.75" customHeight="1" x14ac:dyDescent="0.2">
      <c r="B638"/>
      <c r="C638" s="220"/>
      <c r="D638" s="221"/>
      <c r="E638" s="221"/>
      <c r="F638" s="221"/>
      <c r="G638" s="221"/>
      <c r="H638" s="221"/>
      <c r="I638" s="221"/>
      <c r="J638" s="221"/>
      <c r="K638" s="221"/>
      <c r="L638" s="221"/>
      <c r="M638" s="221"/>
      <c r="N638" s="221"/>
      <c r="O638" s="221"/>
      <c r="P638" s="221"/>
      <c r="Q638" s="221"/>
      <c r="R638" s="221"/>
      <c r="S638" s="221"/>
      <c r="T638" s="221"/>
      <c r="U638" s="221"/>
      <c r="V638" s="221"/>
    </row>
    <row r="639" spans="2:22" ht="15.75" customHeight="1" x14ac:dyDescent="0.2">
      <c r="B639"/>
      <c r="C639" s="220"/>
      <c r="D639" s="221"/>
      <c r="E639" s="221"/>
      <c r="F639" s="221"/>
      <c r="G639" s="221"/>
      <c r="H639" s="221"/>
      <c r="I639" s="221"/>
      <c r="J639" s="221"/>
      <c r="K639" s="221"/>
      <c r="L639" s="221"/>
      <c r="M639" s="221"/>
      <c r="N639" s="221"/>
      <c r="O639" s="221"/>
      <c r="P639" s="221"/>
      <c r="Q639" s="221"/>
      <c r="R639" s="221"/>
      <c r="S639" s="221"/>
      <c r="T639" s="221"/>
      <c r="U639" s="221"/>
      <c r="V639" s="221"/>
    </row>
    <row r="640" spans="2:22" ht="15.75" customHeight="1" x14ac:dyDescent="0.2">
      <c r="B640"/>
      <c r="C640" s="220"/>
      <c r="D640" s="221"/>
      <c r="E640" s="221"/>
      <c r="F640" s="221"/>
      <c r="G640" s="221"/>
      <c r="H640" s="221"/>
      <c r="I640" s="221"/>
      <c r="J640" s="221"/>
      <c r="K640" s="221"/>
      <c r="L640" s="221"/>
      <c r="M640" s="221"/>
      <c r="N640" s="221"/>
      <c r="O640" s="221"/>
      <c r="P640" s="221"/>
      <c r="Q640" s="221"/>
      <c r="R640" s="221"/>
      <c r="S640" s="221"/>
      <c r="T640" s="221"/>
      <c r="U640" s="221"/>
      <c r="V640" s="221"/>
    </row>
    <row r="641" spans="2:22" ht="15.75" customHeight="1" x14ac:dyDescent="0.2">
      <c r="B641"/>
      <c r="C641" s="220"/>
      <c r="D641" s="221"/>
      <c r="E641" s="221"/>
      <c r="F641" s="221"/>
      <c r="G641" s="221"/>
      <c r="H641" s="221"/>
      <c r="I641" s="221"/>
      <c r="J641" s="221"/>
      <c r="K641" s="221"/>
      <c r="L641" s="221"/>
      <c r="M641" s="221"/>
      <c r="N641" s="221"/>
      <c r="O641" s="221"/>
      <c r="P641" s="221"/>
      <c r="Q641" s="221"/>
      <c r="R641" s="221"/>
      <c r="S641" s="221"/>
      <c r="T641" s="221"/>
      <c r="U641" s="221"/>
      <c r="V641" s="221"/>
    </row>
    <row r="642" spans="2:22" ht="15.75" customHeight="1" x14ac:dyDescent="0.2">
      <c r="B642"/>
      <c r="C642" s="220"/>
      <c r="D642" s="221"/>
      <c r="E642" s="221"/>
      <c r="F642" s="221"/>
      <c r="G642" s="221"/>
      <c r="H642" s="221"/>
      <c r="I642" s="221"/>
      <c r="J642" s="221"/>
      <c r="K642" s="221"/>
      <c r="L642" s="221"/>
      <c r="M642" s="221"/>
      <c r="N642" s="221"/>
      <c r="O642" s="221"/>
      <c r="P642" s="221"/>
      <c r="Q642" s="221"/>
      <c r="R642" s="221"/>
      <c r="S642" s="221"/>
      <c r="T642" s="221"/>
      <c r="U642" s="221"/>
      <c r="V642" s="221"/>
    </row>
    <row r="643" spans="2:22" ht="15.75" customHeight="1" x14ac:dyDescent="0.2">
      <c r="B643"/>
      <c r="C643" s="220"/>
      <c r="D643" s="221"/>
      <c r="E643" s="221"/>
      <c r="F643" s="221"/>
      <c r="G643" s="221"/>
      <c r="H643" s="221"/>
      <c r="I643" s="221"/>
      <c r="J643" s="221"/>
      <c r="K643" s="221"/>
      <c r="L643" s="221"/>
      <c r="M643" s="221"/>
      <c r="N643" s="221"/>
      <c r="O643" s="221"/>
      <c r="P643" s="221"/>
      <c r="Q643" s="221"/>
      <c r="R643" s="221"/>
      <c r="S643" s="221"/>
      <c r="T643" s="221"/>
      <c r="U643" s="221"/>
      <c r="V643" s="221"/>
    </row>
    <row r="644" spans="2:22" ht="15.75" customHeight="1" x14ac:dyDescent="0.2">
      <c r="B644"/>
      <c r="C644" s="220"/>
      <c r="D644" s="221"/>
      <c r="E644" s="221"/>
      <c r="F644" s="221"/>
      <c r="G644" s="221"/>
      <c r="H644" s="221"/>
      <c r="I644" s="221"/>
      <c r="J644" s="221"/>
      <c r="K644" s="221"/>
      <c r="L644" s="221"/>
      <c r="M644" s="221"/>
      <c r="N644" s="221"/>
      <c r="O644" s="221"/>
      <c r="P644" s="221"/>
      <c r="Q644" s="221"/>
      <c r="R644" s="221"/>
      <c r="S644" s="221"/>
      <c r="T644" s="221"/>
      <c r="U644" s="221"/>
      <c r="V644" s="221"/>
    </row>
    <row r="645" spans="2:22" ht="15.75" customHeight="1" x14ac:dyDescent="0.2">
      <c r="B645"/>
      <c r="C645" s="220"/>
      <c r="D645" s="221"/>
      <c r="E645" s="221"/>
      <c r="F645" s="221"/>
      <c r="G645" s="221"/>
      <c r="H645" s="221"/>
      <c r="I645" s="221"/>
      <c r="J645" s="221"/>
      <c r="K645" s="221"/>
      <c r="L645" s="221"/>
      <c r="M645" s="221"/>
      <c r="N645" s="221"/>
      <c r="O645" s="221"/>
      <c r="P645" s="221"/>
      <c r="Q645" s="221"/>
      <c r="R645" s="221"/>
      <c r="S645" s="221"/>
      <c r="T645" s="221"/>
      <c r="U645" s="221"/>
      <c r="V645" s="221"/>
    </row>
    <row r="646" spans="2:22" ht="15.75" customHeight="1" x14ac:dyDescent="0.2">
      <c r="B646"/>
      <c r="C646" s="220"/>
      <c r="D646" s="221"/>
      <c r="E646" s="221"/>
      <c r="F646" s="221"/>
      <c r="G646" s="221"/>
      <c r="H646" s="221"/>
      <c r="I646" s="221"/>
      <c r="J646" s="221"/>
      <c r="K646" s="221"/>
      <c r="L646" s="221"/>
      <c r="M646" s="221"/>
      <c r="N646" s="221"/>
      <c r="O646" s="221"/>
      <c r="P646" s="221"/>
      <c r="Q646" s="221"/>
      <c r="R646" s="221"/>
      <c r="S646" s="221"/>
      <c r="T646" s="221"/>
      <c r="U646" s="221"/>
      <c r="V646" s="221"/>
    </row>
    <row r="647" spans="2:22" ht="15.75" customHeight="1" x14ac:dyDescent="0.2">
      <c r="B647"/>
      <c r="C647" s="220"/>
      <c r="D647" s="221"/>
      <c r="E647" s="221"/>
      <c r="F647" s="221"/>
      <c r="G647" s="221"/>
      <c r="H647" s="221"/>
      <c r="I647" s="221"/>
      <c r="J647" s="221"/>
      <c r="K647" s="221"/>
      <c r="L647" s="221"/>
      <c r="M647" s="221"/>
      <c r="N647" s="221"/>
      <c r="O647" s="221"/>
      <c r="P647" s="221"/>
      <c r="Q647" s="221"/>
      <c r="R647" s="221"/>
      <c r="S647" s="221"/>
      <c r="T647" s="221"/>
      <c r="U647" s="221"/>
      <c r="V647" s="221"/>
    </row>
    <row r="648" spans="2:22" ht="15.75" customHeight="1" x14ac:dyDescent="0.2">
      <c r="B648"/>
      <c r="C648" s="220"/>
      <c r="D648" s="221"/>
      <c r="E648" s="221"/>
      <c r="F648" s="221"/>
      <c r="G648" s="221"/>
      <c r="H648" s="221"/>
      <c r="I648" s="221"/>
      <c r="J648" s="221"/>
      <c r="K648" s="221"/>
      <c r="L648" s="221"/>
      <c r="M648" s="221"/>
      <c r="N648" s="221"/>
      <c r="O648" s="221"/>
      <c r="P648" s="221"/>
      <c r="Q648" s="221"/>
      <c r="R648" s="221"/>
      <c r="S648" s="221"/>
      <c r="T648" s="221"/>
      <c r="U648" s="221"/>
      <c r="V648" s="221"/>
    </row>
    <row r="649" spans="2:22" ht="15.75" customHeight="1" x14ac:dyDescent="0.2">
      <c r="B649"/>
      <c r="C649" s="220"/>
      <c r="D649" s="221"/>
      <c r="E649" s="221"/>
      <c r="F649" s="221"/>
      <c r="G649" s="221"/>
      <c r="H649" s="221"/>
      <c r="I649" s="221"/>
      <c r="J649" s="221"/>
      <c r="K649" s="221"/>
      <c r="L649" s="221"/>
      <c r="M649" s="221"/>
      <c r="N649" s="221"/>
      <c r="O649" s="221"/>
      <c r="P649" s="221"/>
      <c r="Q649" s="221"/>
      <c r="R649" s="221"/>
      <c r="S649" s="221"/>
      <c r="T649" s="221"/>
      <c r="U649" s="221"/>
      <c r="V649" s="221"/>
    </row>
    <row r="650" spans="2:22" ht="15.75" customHeight="1" x14ac:dyDescent="0.2">
      <c r="B650"/>
      <c r="C650" s="220"/>
      <c r="D650" s="221"/>
      <c r="E650" s="221"/>
      <c r="F650" s="221"/>
      <c r="G650" s="221"/>
      <c r="H650" s="221"/>
      <c r="I650" s="221"/>
      <c r="J650" s="221"/>
      <c r="K650" s="221"/>
      <c r="L650" s="221"/>
      <c r="M650" s="221"/>
      <c r="N650" s="221"/>
      <c r="O650" s="221"/>
      <c r="P650" s="221"/>
      <c r="Q650" s="221"/>
      <c r="R650" s="221"/>
      <c r="S650" s="221"/>
      <c r="T650" s="221"/>
      <c r="U650" s="221"/>
      <c r="V650" s="221"/>
    </row>
    <row r="651" spans="2:22" ht="15.75" customHeight="1" x14ac:dyDescent="0.2">
      <c r="B651"/>
      <c r="C651" s="220"/>
      <c r="D651" s="221"/>
      <c r="E651" s="221"/>
      <c r="F651" s="221"/>
      <c r="G651" s="221"/>
      <c r="H651" s="221"/>
      <c r="I651" s="221"/>
      <c r="J651" s="221"/>
      <c r="K651" s="221"/>
      <c r="L651" s="221"/>
      <c r="M651" s="221"/>
      <c r="N651" s="221"/>
      <c r="O651" s="221"/>
      <c r="P651" s="221"/>
      <c r="Q651" s="221"/>
      <c r="R651" s="221"/>
      <c r="S651" s="221"/>
      <c r="T651" s="221"/>
      <c r="U651" s="221"/>
      <c r="V651" s="221"/>
    </row>
    <row r="652" spans="2:22" ht="15.75" customHeight="1" x14ac:dyDescent="0.2">
      <c r="B652"/>
      <c r="C652" s="220"/>
      <c r="D652" s="221"/>
      <c r="E652" s="221"/>
      <c r="F652" s="221"/>
      <c r="G652" s="221"/>
      <c r="H652" s="221"/>
      <c r="I652" s="221"/>
      <c r="J652" s="221"/>
      <c r="K652" s="221"/>
      <c r="L652" s="221"/>
      <c r="M652" s="221"/>
      <c r="N652" s="221"/>
      <c r="O652" s="221"/>
      <c r="P652" s="221"/>
      <c r="Q652" s="221"/>
      <c r="R652" s="221"/>
      <c r="S652" s="221"/>
      <c r="T652" s="221"/>
      <c r="U652" s="221"/>
      <c r="V652" s="221"/>
    </row>
    <row r="653" spans="2:22" ht="15.75" customHeight="1" x14ac:dyDescent="0.2">
      <c r="B653"/>
      <c r="C653" s="220"/>
      <c r="D653" s="221"/>
      <c r="E653" s="221"/>
      <c r="F653" s="221"/>
      <c r="G653" s="221"/>
      <c r="H653" s="221"/>
      <c r="I653" s="221"/>
      <c r="J653" s="221"/>
      <c r="K653" s="221"/>
      <c r="L653" s="221"/>
      <c r="M653" s="221"/>
      <c r="N653" s="221"/>
      <c r="O653" s="221"/>
      <c r="P653" s="221"/>
      <c r="Q653" s="221"/>
      <c r="R653" s="221"/>
      <c r="S653" s="221"/>
      <c r="T653" s="221"/>
      <c r="U653" s="221"/>
      <c r="V653" s="221"/>
    </row>
    <row r="654" spans="2:22" ht="15.75" customHeight="1" x14ac:dyDescent="0.2">
      <c r="B654"/>
      <c r="C654" s="220"/>
      <c r="D654" s="221"/>
      <c r="E654" s="221"/>
      <c r="F654" s="221"/>
      <c r="G654" s="221"/>
      <c r="H654" s="221"/>
      <c r="I654" s="221"/>
      <c r="J654" s="221"/>
      <c r="K654" s="221"/>
      <c r="L654" s="221"/>
      <c r="M654" s="221"/>
      <c r="N654" s="221"/>
      <c r="O654" s="221"/>
      <c r="P654" s="221"/>
      <c r="Q654" s="221"/>
      <c r="R654" s="221"/>
      <c r="S654" s="221"/>
      <c r="T654" s="221"/>
      <c r="U654" s="221"/>
      <c r="V654" s="221"/>
    </row>
    <row r="655" spans="2:22" ht="15.75" customHeight="1" x14ac:dyDescent="0.2">
      <c r="B655"/>
      <c r="C655" s="220"/>
      <c r="D655" s="221"/>
      <c r="E655" s="221"/>
      <c r="F655" s="221"/>
      <c r="G655" s="221"/>
      <c r="H655" s="221"/>
      <c r="I655" s="221"/>
      <c r="J655" s="221"/>
      <c r="K655" s="221"/>
      <c r="L655" s="221"/>
      <c r="M655" s="221"/>
      <c r="N655" s="221"/>
      <c r="O655" s="221"/>
      <c r="P655" s="221"/>
      <c r="Q655" s="221"/>
      <c r="R655" s="221"/>
      <c r="S655" s="221"/>
      <c r="T655" s="221"/>
      <c r="U655" s="221"/>
      <c r="V655" s="221"/>
    </row>
    <row r="656" spans="2:22" ht="15.75" customHeight="1" x14ac:dyDescent="0.2">
      <c r="B656"/>
      <c r="C656" s="220"/>
      <c r="D656" s="221"/>
      <c r="E656" s="221"/>
      <c r="F656" s="221"/>
      <c r="G656" s="221"/>
      <c r="H656" s="221"/>
      <c r="I656" s="221"/>
      <c r="J656" s="221"/>
      <c r="K656" s="221"/>
      <c r="L656" s="221"/>
      <c r="M656" s="221"/>
      <c r="N656" s="221"/>
      <c r="O656" s="221"/>
      <c r="P656" s="221"/>
      <c r="Q656" s="221"/>
      <c r="R656" s="221"/>
      <c r="S656" s="221"/>
      <c r="T656" s="221"/>
      <c r="U656" s="221"/>
      <c r="V656" s="221"/>
    </row>
    <row r="657" spans="2:22" ht="15.75" customHeight="1" x14ac:dyDescent="0.2">
      <c r="B657"/>
      <c r="C657" s="220"/>
      <c r="D657" s="221"/>
      <c r="E657" s="221"/>
      <c r="F657" s="221"/>
      <c r="G657" s="221"/>
      <c r="H657" s="221"/>
      <c r="I657" s="221"/>
      <c r="J657" s="221"/>
      <c r="K657" s="221"/>
      <c r="L657" s="221"/>
      <c r="M657" s="221"/>
      <c r="N657" s="221"/>
      <c r="O657" s="221"/>
      <c r="P657" s="221"/>
      <c r="Q657" s="221"/>
      <c r="R657" s="221"/>
      <c r="S657" s="221"/>
      <c r="T657" s="221"/>
      <c r="U657" s="221"/>
      <c r="V657" s="221"/>
    </row>
    <row r="658" spans="2:22" ht="15.75" customHeight="1" x14ac:dyDescent="0.2">
      <c r="B658"/>
      <c r="C658" s="220"/>
      <c r="D658" s="221"/>
      <c r="E658" s="221"/>
      <c r="F658" s="221"/>
      <c r="G658" s="221"/>
      <c r="H658" s="221"/>
      <c r="I658" s="221"/>
      <c r="J658" s="221"/>
      <c r="K658" s="221"/>
      <c r="L658" s="221"/>
      <c r="M658" s="221"/>
      <c r="N658" s="221"/>
      <c r="O658" s="221"/>
      <c r="P658" s="221"/>
      <c r="Q658" s="221"/>
      <c r="R658" s="221"/>
      <c r="S658" s="221"/>
      <c r="T658" s="221"/>
      <c r="U658" s="221"/>
      <c r="V658" s="221"/>
    </row>
    <row r="659" spans="2:22" ht="15.75" customHeight="1" x14ac:dyDescent="0.2">
      <c r="B659"/>
      <c r="C659" s="220"/>
      <c r="D659" s="221"/>
      <c r="E659" s="221"/>
      <c r="F659" s="221"/>
      <c r="G659" s="221"/>
      <c r="H659" s="221"/>
      <c r="I659" s="221"/>
      <c r="J659" s="221"/>
      <c r="K659" s="221"/>
      <c r="L659" s="221"/>
      <c r="M659" s="221"/>
      <c r="N659" s="221"/>
      <c r="O659" s="221"/>
      <c r="P659" s="221"/>
      <c r="Q659" s="221"/>
      <c r="R659" s="221"/>
      <c r="S659" s="221"/>
      <c r="T659" s="221"/>
      <c r="U659" s="221"/>
      <c r="V659" s="221"/>
    </row>
    <row r="660" spans="2:22" ht="15.75" customHeight="1" x14ac:dyDescent="0.2">
      <c r="B660"/>
      <c r="C660" s="220"/>
      <c r="D660" s="221"/>
      <c r="E660" s="221"/>
      <c r="F660" s="221"/>
      <c r="G660" s="221"/>
      <c r="H660" s="221"/>
      <c r="I660" s="221"/>
      <c r="J660" s="221"/>
      <c r="K660" s="221"/>
      <c r="L660" s="221"/>
      <c r="M660" s="221"/>
      <c r="N660" s="221"/>
      <c r="O660" s="221"/>
      <c r="P660" s="221"/>
      <c r="Q660" s="221"/>
      <c r="R660" s="221"/>
      <c r="S660" s="221"/>
      <c r="T660" s="221"/>
      <c r="U660" s="221"/>
      <c r="V660" s="221"/>
    </row>
    <row r="661" spans="2:22" ht="15.75" customHeight="1" x14ac:dyDescent="0.2">
      <c r="B661"/>
      <c r="C661" s="220"/>
      <c r="D661" s="221"/>
      <c r="E661" s="221"/>
      <c r="F661" s="221"/>
      <c r="G661" s="221"/>
      <c r="H661" s="221"/>
      <c r="I661" s="221"/>
      <c r="J661" s="221"/>
      <c r="K661" s="221"/>
      <c r="L661" s="221"/>
      <c r="M661" s="221"/>
      <c r="N661" s="221"/>
      <c r="O661" s="221"/>
      <c r="P661" s="221"/>
      <c r="Q661" s="221"/>
      <c r="R661" s="221"/>
      <c r="S661" s="221"/>
      <c r="T661" s="221"/>
      <c r="U661" s="221"/>
      <c r="V661" s="221"/>
    </row>
    <row r="662" spans="2:22" ht="15.75" customHeight="1" x14ac:dyDescent="0.2">
      <c r="B662"/>
      <c r="C662" s="220"/>
      <c r="D662" s="221"/>
      <c r="E662" s="221"/>
      <c r="F662" s="221"/>
      <c r="G662" s="221"/>
      <c r="H662" s="221"/>
      <c r="I662" s="221"/>
      <c r="J662" s="221"/>
      <c r="K662" s="221"/>
      <c r="L662" s="221"/>
      <c r="M662" s="221"/>
      <c r="N662" s="221"/>
      <c r="O662" s="221"/>
      <c r="P662" s="221"/>
      <c r="Q662" s="221"/>
      <c r="R662" s="221"/>
      <c r="S662" s="221"/>
      <c r="T662" s="221"/>
      <c r="U662" s="221"/>
      <c r="V662" s="221"/>
    </row>
    <row r="663" spans="2:22" ht="15.75" customHeight="1" x14ac:dyDescent="0.2">
      <c r="B663"/>
      <c r="C663" s="220"/>
      <c r="D663" s="221"/>
      <c r="E663" s="221"/>
      <c r="F663" s="221"/>
      <c r="G663" s="221"/>
      <c r="H663" s="221"/>
      <c r="I663" s="221"/>
      <c r="J663" s="221"/>
      <c r="K663" s="221"/>
      <c r="L663" s="221"/>
      <c r="M663" s="221"/>
      <c r="N663" s="221"/>
      <c r="O663" s="221"/>
      <c r="P663" s="221"/>
      <c r="Q663" s="221"/>
      <c r="R663" s="221"/>
      <c r="S663" s="221"/>
      <c r="T663" s="221"/>
      <c r="U663" s="221"/>
      <c r="V663" s="221"/>
    </row>
    <row r="664" spans="2:22" ht="15.75" customHeight="1" x14ac:dyDescent="0.2">
      <c r="B664"/>
      <c r="C664" s="220"/>
      <c r="D664" s="221"/>
      <c r="E664" s="221"/>
      <c r="F664" s="221"/>
      <c r="G664" s="221"/>
      <c r="H664" s="221"/>
      <c r="I664" s="221"/>
      <c r="J664" s="221"/>
      <c r="K664" s="221"/>
      <c r="L664" s="221"/>
      <c r="M664" s="221"/>
      <c r="N664" s="221"/>
      <c r="O664" s="221"/>
      <c r="P664" s="221"/>
      <c r="Q664" s="221"/>
      <c r="R664" s="221"/>
      <c r="S664" s="221"/>
      <c r="T664" s="221"/>
      <c r="U664" s="221"/>
      <c r="V664" s="221"/>
    </row>
    <row r="665" spans="2:22" ht="15.75" customHeight="1" x14ac:dyDescent="0.2">
      <c r="B665"/>
      <c r="C665" s="220"/>
      <c r="D665" s="221"/>
      <c r="E665" s="221"/>
      <c r="F665" s="221"/>
      <c r="G665" s="221"/>
      <c r="H665" s="221"/>
      <c r="I665" s="221"/>
      <c r="J665" s="221"/>
      <c r="K665" s="221"/>
      <c r="L665" s="221"/>
      <c r="M665" s="221"/>
      <c r="N665" s="221"/>
      <c r="O665" s="221"/>
      <c r="P665" s="221"/>
      <c r="Q665" s="221"/>
      <c r="R665" s="221"/>
      <c r="S665" s="221"/>
      <c r="T665" s="221"/>
      <c r="U665" s="221"/>
      <c r="V665" s="221"/>
    </row>
    <row r="666" spans="2:22" ht="15.75" customHeight="1" x14ac:dyDescent="0.2">
      <c r="B666"/>
      <c r="C666" s="220"/>
      <c r="D666" s="221"/>
      <c r="E666" s="221"/>
      <c r="F666" s="221"/>
      <c r="G666" s="221"/>
      <c r="H666" s="221"/>
      <c r="I666" s="221"/>
      <c r="J666" s="221"/>
      <c r="K666" s="221"/>
      <c r="L666" s="221"/>
      <c r="M666" s="221"/>
      <c r="N666" s="221"/>
      <c r="O666" s="221"/>
      <c r="P666" s="221"/>
      <c r="Q666" s="221"/>
      <c r="R666" s="221"/>
      <c r="S666" s="221"/>
      <c r="T666" s="221"/>
      <c r="U666" s="221"/>
      <c r="V666" s="221"/>
    </row>
    <row r="667" spans="2:22" ht="15.75" customHeight="1" x14ac:dyDescent="0.2">
      <c r="B667"/>
      <c r="C667" s="220"/>
      <c r="D667" s="221"/>
      <c r="E667" s="221"/>
      <c r="F667" s="221"/>
      <c r="G667" s="221"/>
      <c r="H667" s="221"/>
      <c r="I667" s="221"/>
      <c r="J667" s="221"/>
      <c r="K667" s="221"/>
      <c r="L667" s="221"/>
      <c r="M667" s="221"/>
      <c r="N667" s="221"/>
      <c r="O667" s="221"/>
      <c r="P667" s="221"/>
      <c r="Q667" s="221"/>
      <c r="R667" s="221"/>
      <c r="S667" s="221"/>
      <c r="T667" s="221"/>
      <c r="U667" s="221"/>
      <c r="V667" s="221"/>
    </row>
    <row r="668" spans="2:22" ht="15.75" customHeight="1" x14ac:dyDescent="0.2">
      <c r="B668"/>
      <c r="C668" s="220"/>
      <c r="D668" s="221"/>
      <c r="E668" s="221"/>
      <c r="F668" s="221"/>
      <c r="G668" s="221"/>
      <c r="H668" s="221"/>
      <c r="I668" s="221"/>
      <c r="J668" s="221"/>
      <c r="K668" s="221"/>
      <c r="L668" s="221"/>
      <c r="M668" s="221"/>
      <c r="N668" s="221"/>
      <c r="O668" s="221"/>
      <c r="P668" s="221"/>
      <c r="Q668" s="221"/>
      <c r="R668" s="221"/>
      <c r="S668" s="221"/>
      <c r="T668" s="221"/>
      <c r="U668" s="221"/>
      <c r="V668" s="221"/>
    </row>
    <row r="669" spans="2:22" ht="15.75" customHeight="1" x14ac:dyDescent="0.2">
      <c r="B669"/>
      <c r="C669" s="220"/>
      <c r="D669" s="221"/>
      <c r="E669" s="221"/>
      <c r="F669" s="221"/>
      <c r="G669" s="221"/>
      <c r="H669" s="221"/>
      <c r="I669" s="221"/>
      <c r="J669" s="221"/>
      <c r="K669" s="221"/>
      <c r="L669" s="221"/>
      <c r="M669" s="221"/>
      <c r="N669" s="221"/>
      <c r="O669" s="221"/>
      <c r="P669" s="221"/>
      <c r="Q669" s="221"/>
      <c r="R669" s="221"/>
      <c r="S669" s="221"/>
      <c r="T669" s="221"/>
      <c r="U669" s="221"/>
      <c r="V669" s="221"/>
    </row>
    <row r="670" spans="2:22" ht="15.75" customHeight="1" x14ac:dyDescent="0.2">
      <c r="B670"/>
      <c r="C670" s="220"/>
      <c r="D670" s="221"/>
      <c r="E670" s="221"/>
      <c r="F670" s="221"/>
      <c r="G670" s="221"/>
      <c r="H670" s="221"/>
      <c r="I670" s="221"/>
      <c r="J670" s="221"/>
      <c r="K670" s="221"/>
      <c r="L670" s="221"/>
      <c r="M670" s="221"/>
      <c r="N670" s="221"/>
      <c r="O670" s="221"/>
      <c r="P670" s="221"/>
      <c r="Q670" s="221"/>
      <c r="R670" s="221"/>
      <c r="S670" s="221"/>
      <c r="T670" s="221"/>
      <c r="U670" s="221"/>
      <c r="V670" s="221"/>
    </row>
    <row r="671" spans="2:22" ht="15.75" customHeight="1" x14ac:dyDescent="0.2">
      <c r="B671"/>
      <c r="C671" s="220"/>
      <c r="D671" s="221"/>
      <c r="E671" s="221"/>
      <c r="F671" s="221"/>
      <c r="G671" s="221"/>
      <c r="H671" s="221"/>
      <c r="I671" s="221"/>
      <c r="J671" s="221"/>
      <c r="K671" s="221"/>
      <c r="L671" s="221"/>
      <c r="M671" s="221"/>
      <c r="N671" s="221"/>
      <c r="O671" s="221"/>
      <c r="P671" s="221"/>
      <c r="Q671" s="221"/>
      <c r="R671" s="221"/>
      <c r="S671" s="221"/>
      <c r="T671" s="221"/>
      <c r="U671" s="221"/>
      <c r="V671" s="221"/>
    </row>
    <row r="672" spans="2:22" ht="15.75" customHeight="1" x14ac:dyDescent="0.2">
      <c r="B672"/>
      <c r="C672" s="220"/>
      <c r="D672" s="221"/>
      <c r="E672" s="221"/>
      <c r="F672" s="221"/>
      <c r="G672" s="221"/>
      <c r="H672" s="221"/>
      <c r="I672" s="221"/>
      <c r="J672" s="221"/>
      <c r="K672" s="221"/>
      <c r="L672" s="221"/>
      <c r="M672" s="221"/>
      <c r="N672" s="221"/>
      <c r="O672" s="221"/>
      <c r="P672" s="221"/>
      <c r="Q672" s="221"/>
      <c r="R672" s="221"/>
      <c r="S672" s="221"/>
      <c r="T672" s="221"/>
      <c r="U672" s="221"/>
      <c r="V672" s="221"/>
    </row>
    <row r="673" spans="2:22" ht="15.75" customHeight="1" x14ac:dyDescent="0.2">
      <c r="B673"/>
      <c r="C673" s="220"/>
      <c r="D673" s="221"/>
      <c r="E673" s="221"/>
      <c r="F673" s="221"/>
      <c r="G673" s="221"/>
      <c r="H673" s="221"/>
      <c r="I673" s="221"/>
      <c r="J673" s="221"/>
      <c r="K673" s="221"/>
      <c r="L673" s="221"/>
      <c r="M673" s="221"/>
      <c r="N673" s="221"/>
      <c r="O673" s="221"/>
      <c r="P673" s="221"/>
      <c r="Q673" s="221"/>
      <c r="R673" s="221"/>
      <c r="S673" s="221"/>
      <c r="T673" s="221"/>
      <c r="U673" s="221"/>
      <c r="V673" s="221"/>
    </row>
    <row r="674" spans="2:22" ht="15.75" customHeight="1" x14ac:dyDescent="0.2">
      <c r="B674"/>
      <c r="C674" s="220"/>
      <c r="D674" s="221"/>
      <c r="E674" s="221"/>
      <c r="F674" s="221"/>
      <c r="G674" s="221"/>
      <c r="H674" s="221"/>
      <c r="I674" s="221"/>
      <c r="J674" s="221"/>
      <c r="K674" s="221"/>
      <c r="L674" s="221"/>
      <c r="M674" s="221"/>
      <c r="N674" s="221"/>
      <c r="O674" s="221"/>
      <c r="P674" s="221"/>
      <c r="Q674" s="221"/>
      <c r="R674" s="221"/>
      <c r="S674" s="221"/>
      <c r="T674" s="221"/>
      <c r="U674" s="221"/>
      <c r="V674" s="221"/>
    </row>
    <row r="675" spans="2:22" ht="15.75" customHeight="1" x14ac:dyDescent="0.2">
      <c r="B675"/>
      <c r="C675" s="220"/>
      <c r="D675" s="221"/>
      <c r="E675" s="221"/>
      <c r="F675" s="221"/>
      <c r="G675" s="221"/>
      <c r="H675" s="221"/>
      <c r="I675" s="221"/>
      <c r="J675" s="221"/>
      <c r="K675" s="221"/>
      <c r="L675" s="221"/>
      <c r="M675" s="221"/>
      <c r="N675" s="221"/>
      <c r="O675" s="221"/>
      <c r="P675" s="221"/>
      <c r="Q675" s="221"/>
      <c r="R675" s="221"/>
      <c r="S675" s="221"/>
      <c r="T675" s="221"/>
      <c r="U675" s="221"/>
      <c r="V675" s="221"/>
    </row>
    <row r="676" spans="2:22" ht="15.75" customHeight="1" x14ac:dyDescent="0.2">
      <c r="B676"/>
      <c r="C676" s="220"/>
      <c r="D676" s="221"/>
      <c r="E676" s="221"/>
      <c r="F676" s="221"/>
      <c r="G676" s="221"/>
      <c r="H676" s="221"/>
      <c r="I676" s="221"/>
      <c r="J676" s="221"/>
      <c r="K676" s="221"/>
      <c r="L676" s="221"/>
      <c r="M676" s="221"/>
      <c r="N676" s="221"/>
      <c r="O676" s="221"/>
      <c r="P676" s="221"/>
      <c r="Q676" s="221"/>
      <c r="R676" s="221"/>
      <c r="S676" s="221"/>
      <c r="T676" s="221"/>
      <c r="U676" s="221"/>
      <c r="V676" s="221"/>
    </row>
    <row r="677" spans="2:22" ht="15.75" customHeight="1" x14ac:dyDescent="0.2">
      <c r="B677"/>
      <c r="C677" s="220"/>
      <c r="D677" s="221"/>
      <c r="E677" s="221"/>
      <c r="F677" s="221"/>
      <c r="G677" s="221"/>
      <c r="H677" s="221"/>
      <c r="I677" s="221"/>
      <c r="J677" s="221"/>
      <c r="K677" s="221"/>
      <c r="L677" s="221"/>
      <c r="M677" s="221"/>
      <c r="N677" s="221"/>
      <c r="O677" s="221"/>
      <c r="P677" s="221"/>
      <c r="Q677" s="221"/>
      <c r="R677" s="221"/>
      <c r="S677" s="221"/>
      <c r="T677" s="221"/>
      <c r="U677" s="221"/>
      <c r="V677" s="221"/>
    </row>
    <row r="678" spans="2:22" ht="15.75" customHeight="1" x14ac:dyDescent="0.2">
      <c r="B678"/>
      <c r="C678" s="220"/>
      <c r="D678" s="221"/>
      <c r="E678" s="221"/>
      <c r="F678" s="221"/>
      <c r="G678" s="221"/>
      <c r="H678" s="221"/>
      <c r="I678" s="221"/>
      <c r="J678" s="221"/>
      <c r="K678" s="221"/>
      <c r="L678" s="221"/>
      <c r="M678" s="221"/>
      <c r="N678" s="221"/>
      <c r="O678" s="221"/>
      <c r="P678" s="221"/>
      <c r="Q678" s="221"/>
      <c r="R678" s="221"/>
      <c r="S678" s="221"/>
      <c r="T678" s="221"/>
      <c r="U678" s="221"/>
      <c r="V678" s="221"/>
    </row>
    <row r="679" spans="2:22" ht="15.75" customHeight="1" x14ac:dyDescent="0.2">
      <c r="B679"/>
      <c r="C679" s="220"/>
      <c r="D679" s="221"/>
      <c r="E679" s="221"/>
      <c r="F679" s="221"/>
      <c r="G679" s="221"/>
      <c r="H679" s="221"/>
      <c r="I679" s="221"/>
      <c r="J679" s="221"/>
      <c r="K679" s="221"/>
      <c r="L679" s="221"/>
      <c r="M679" s="221"/>
      <c r="N679" s="221"/>
      <c r="O679" s="221"/>
      <c r="P679" s="221"/>
      <c r="Q679" s="221"/>
      <c r="R679" s="221"/>
      <c r="S679" s="221"/>
      <c r="T679" s="221"/>
      <c r="U679" s="221"/>
      <c r="V679" s="221"/>
    </row>
    <row r="680" spans="2:22" ht="15.75" customHeight="1" x14ac:dyDescent="0.2">
      <c r="B680"/>
      <c r="C680" s="220"/>
      <c r="D680" s="221"/>
      <c r="E680" s="221"/>
      <c r="F680" s="221"/>
      <c r="G680" s="221"/>
      <c r="H680" s="221"/>
      <c r="I680" s="221"/>
      <c r="J680" s="221"/>
      <c r="K680" s="221"/>
      <c r="L680" s="221"/>
      <c r="M680" s="221"/>
      <c r="N680" s="221"/>
      <c r="O680" s="221"/>
      <c r="P680" s="221"/>
      <c r="Q680" s="221"/>
      <c r="R680" s="221"/>
      <c r="S680" s="221"/>
      <c r="T680" s="221"/>
      <c r="U680" s="221"/>
      <c r="V680" s="221"/>
    </row>
    <row r="681" spans="2:22" ht="15.75" customHeight="1" x14ac:dyDescent="0.2">
      <c r="B681"/>
      <c r="C681" s="220"/>
      <c r="D681" s="221"/>
      <c r="E681" s="221"/>
      <c r="F681" s="221"/>
      <c r="G681" s="221"/>
      <c r="H681" s="221"/>
      <c r="I681" s="221"/>
      <c r="J681" s="221"/>
      <c r="K681" s="221"/>
      <c r="L681" s="221"/>
      <c r="M681" s="221"/>
      <c r="N681" s="221"/>
      <c r="O681" s="221"/>
      <c r="P681" s="221"/>
      <c r="Q681" s="221"/>
      <c r="R681" s="221"/>
      <c r="S681" s="221"/>
      <c r="T681" s="221"/>
      <c r="U681" s="221"/>
      <c r="V681" s="221"/>
    </row>
    <row r="682" spans="2:22" ht="15.75" customHeight="1" x14ac:dyDescent="0.2">
      <c r="B682"/>
      <c r="C682" s="220"/>
      <c r="D682" s="221"/>
      <c r="E682" s="221"/>
      <c r="F682" s="221"/>
      <c r="G682" s="221"/>
      <c r="H682" s="221"/>
      <c r="I682" s="221"/>
      <c r="J682" s="221"/>
      <c r="K682" s="221"/>
      <c r="L682" s="221"/>
      <c r="M682" s="221"/>
      <c r="N682" s="221"/>
      <c r="O682" s="221"/>
      <c r="P682" s="221"/>
      <c r="Q682" s="221"/>
      <c r="R682" s="221"/>
      <c r="S682" s="221"/>
      <c r="T682" s="221"/>
      <c r="U682" s="221"/>
      <c r="V682" s="221"/>
    </row>
    <row r="683" spans="2:22" ht="15.75" customHeight="1" x14ac:dyDescent="0.2">
      <c r="B683"/>
      <c r="C683" s="220"/>
      <c r="D683" s="221"/>
      <c r="E683" s="221"/>
      <c r="F683" s="221"/>
      <c r="G683" s="221"/>
      <c r="H683" s="221"/>
      <c r="I683" s="221"/>
      <c r="J683" s="221"/>
      <c r="K683" s="221"/>
      <c r="L683" s="221"/>
      <c r="M683" s="221"/>
      <c r="N683" s="221"/>
      <c r="O683" s="221"/>
      <c r="P683" s="221"/>
      <c r="Q683" s="221"/>
      <c r="R683" s="221"/>
      <c r="S683" s="221"/>
      <c r="T683" s="221"/>
      <c r="U683" s="221"/>
      <c r="V683" s="221"/>
    </row>
    <row r="684" spans="2:22" ht="15.75" customHeight="1" x14ac:dyDescent="0.2">
      <c r="B684"/>
      <c r="C684" s="220"/>
      <c r="D684" s="221"/>
      <c r="E684" s="221"/>
      <c r="F684" s="221"/>
      <c r="G684" s="221"/>
      <c r="H684" s="221"/>
      <c r="I684" s="221"/>
      <c r="J684" s="221"/>
      <c r="K684" s="221"/>
      <c r="L684" s="221"/>
      <c r="M684" s="221"/>
      <c r="N684" s="221"/>
      <c r="O684" s="221"/>
      <c r="P684" s="221"/>
      <c r="Q684" s="221"/>
      <c r="R684" s="221"/>
      <c r="S684" s="221"/>
      <c r="T684" s="221"/>
      <c r="U684" s="221"/>
      <c r="V684" s="221"/>
    </row>
    <row r="685" spans="2:22" ht="15.75" customHeight="1" x14ac:dyDescent="0.2">
      <c r="B685"/>
      <c r="C685" s="220"/>
      <c r="D685" s="221"/>
      <c r="E685" s="221"/>
      <c r="F685" s="221"/>
      <c r="G685" s="221"/>
      <c r="H685" s="221"/>
      <c r="I685" s="221"/>
      <c r="J685" s="221"/>
      <c r="K685" s="221"/>
      <c r="L685" s="221"/>
      <c r="M685" s="221"/>
      <c r="N685" s="221"/>
      <c r="O685" s="221"/>
      <c r="P685" s="221"/>
      <c r="Q685" s="221"/>
      <c r="R685" s="221"/>
      <c r="S685" s="221"/>
      <c r="T685" s="221"/>
      <c r="U685" s="221"/>
      <c r="V685" s="221"/>
    </row>
    <row r="686" spans="2:22" ht="15.75" customHeight="1" x14ac:dyDescent="0.2">
      <c r="B686"/>
      <c r="C686" s="220"/>
      <c r="D686" s="221"/>
      <c r="E686" s="221"/>
      <c r="F686" s="221"/>
      <c r="G686" s="221"/>
      <c r="H686" s="221"/>
      <c r="I686" s="221"/>
      <c r="J686" s="221"/>
      <c r="K686" s="221"/>
      <c r="L686" s="221"/>
      <c r="M686" s="221"/>
      <c r="N686" s="221"/>
      <c r="O686" s="221"/>
      <c r="P686" s="221"/>
      <c r="Q686" s="221"/>
      <c r="R686" s="221"/>
      <c r="S686" s="221"/>
      <c r="T686" s="221"/>
      <c r="U686" s="221"/>
      <c r="V686" s="221"/>
    </row>
    <row r="687" spans="2:22" ht="15.75" customHeight="1" x14ac:dyDescent="0.2">
      <c r="B687"/>
      <c r="C687" s="220"/>
      <c r="D687" s="221"/>
      <c r="E687" s="221"/>
      <c r="F687" s="221"/>
      <c r="G687" s="221"/>
      <c r="H687" s="221"/>
      <c r="I687" s="221"/>
      <c r="J687" s="221"/>
      <c r="K687" s="221"/>
      <c r="L687" s="221"/>
      <c r="M687" s="221"/>
      <c r="N687" s="221"/>
      <c r="O687" s="221"/>
      <c r="P687" s="221"/>
      <c r="Q687" s="221"/>
      <c r="R687" s="221"/>
      <c r="S687" s="221"/>
      <c r="T687" s="221"/>
      <c r="U687" s="221"/>
      <c r="V687" s="221"/>
    </row>
    <row r="688" spans="2:22" ht="15.75" customHeight="1" x14ac:dyDescent="0.2">
      <c r="B688"/>
      <c r="C688" s="220"/>
      <c r="D688" s="221"/>
      <c r="E688" s="221"/>
      <c r="F688" s="221"/>
      <c r="G688" s="221"/>
      <c r="H688" s="221"/>
      <c r="I688" s="221"/>
      <c r="J688" s="221"/>
      <c r="K688" s="221"/>
      <c r="L688" s="221"/>
      <c r="M688" s="221"/>
      <c r="N688" s="221"/>
      <c r="O688" s="221"/>
      <c r="P688" s="221"/>
      <c r="Q688" s="221"/>
      <c r="R688" s="221"/>
      <c r="S688" s="221"/>
      <c r="T688" s="221"/>
      <c r="U688" s="221"/>
      <c r="V688" s="221"/>
    </row>
    <row r="689" spans="2:22" ht="15.75" customHeight="1" x14ac:dyDescent="0.2">
      <c r="B689"/>
      <c r="C689" s="220"/>
      <c r="D689" s="221"/>
      <c r="E689" s="221"/>
      <c r="F689" s="221"/>
      <c r="G689" s="221"/>
      <c r="H689" s="221"/>
      <c r="I689" s="221"/>
      <c r="J689" s="221"/>
      <c r="K689" s="221"/>
      <c r="L689" s="221"/>
      <c r="M689" s="221"/>
      <c r="N689" s="221"/>
      <c r="O689" s="221"/>
      <c r="P689" s="221"/>
      <c r="Q689" s="221"/>
      <c r="R689" s="221"/>
      <c r="S689" s="221"/>
      <c r="T689" s="221"/>
      <c r="U689" s="221"/>
      <c r="V689" s="221"/>
    </row>
    <row r="690" spans="2:22" ht="15.75" customHeight="1" x14ac:dyDescent="0.2">
      <c r="B690"/>
      <c r="C690" s="220"/>
      <c r="D690" s="221"/>
      <c r="E690" s="221"/>
      <c r="F690" s="221"/>
      <c r="G690" s="221"/>
      <c r="H690" s="221"/>
      <c r="I690" s="221"/>
      <c r="J690" s="221"/>
      <c r="K690" s="221"/>
      <c r="L690" s="221"/>
      <c r="M690" s="221"/>
      <c r="N690" s="221"/>
      <c r="O690" s="221"/>
      <c r="P690" s="221"/>
      <c r="Q690" s="221"/>
      <c r="R690" s="221"/>
      <c r="S690" s="221"/>
      <c r="T690" s="221"/>
      <c r="U690" s="221"/>
      <c r="V690" s="221"/>
    </row>
    <row r="691" spans="2:22" ht="15.75" customHeight="1" x14ac:dyDescent="0.2">
      <c r="B691"/>
      <c r="C691" s="220"/>
      <c r="D691" s="221"/>
      <c r="E691" s="221"/>
      <c r="F691" s="221"/>
      <c r="G691" s="221"/>
      <c r="H691" s="221"/>
      <c r="I691" s="221"/>
      <c r="J691" s="221"/>
      <c r="K691" s="221"/>
      <c r="L691" s="221"/>
      <c r="M691" s="221"/>
      <c r="N691" s="221"/>
      <c r="O691" s="221"/>
      <c r="P691" s="221"/>
      <c r="Q691" s="221"/>
      <c r="R691" s="221"/>
      <c r="S691" s="221"/>
      <c r="T691" s="221"/>
      <c r="U691" s="221"/>
      <c r="V691" s="221"/>
    </row>
    <row r="692" spans="2:22" ht="15.75" customHeight="1" x14ac:dyDescent="0.2">
      <c r="B692"/>
      <c r="C692" s="220"/>
      <c r="D692" s="221"/>
      <c r="E692" s="221"/>
      <c r="F692" s="221"/>
      <c r="G692" s="221"/>
      <c r="H692" s="221"/>
      <c r="I692" s="221"/>
      <c r="J692" s="221"/>
      <c r="K692" s="221"/>
      <c r="L692" s="221"/>
      <c r="M692" s="221"/>
      <c r="N692" s="221"/>
      <c r="O692" s="221"/>
      <c r="P692" s="221"/>
      <c r="Q692" s="221"/>
      <c r="R692" s="221"/>
      <c r="S692" s="221"/>
      <c r="T692" s="221"/>
      <c r="U692" s="221"/>
      <c r="V692" s="221"/>
    </row>
    <row r="693" spans="2:22" ht="15.75" customHeight="1" x14ac:dyDescent="0.2">
      <c r="B693"/>
      <c r="C693" s="220"/>
      <c r="D693" s="221"/>
      <c r="E693" s="221"/>
      <c r="F693" s="221"/>
      <c r="G693" s="221"/>
      <c r="H693" s="221"/>
      <c r="I693" s="221"/>
      <c r="J693" s="221"/>
      <c r="K693" s="221"/>
      <c r="L693" s="221"/>
      <c r="M693" s="221"/>
      <c r="N693" s="221"/>
      <c r="O693" s="221"/>
      <c r="P693" s="221"/>
      <c r="Q693" s="221"/>
      <c r="R693" s="221"/>
      <c r="S693" s="221"/>
      <c r="T693" s="221"/>
      <c r="U693" s="221"/>
      <c r="V693" s="221"/>
    </row>
    <row r="694" spans="2:22" ht="15.75" customHeight="1" x14ac:dyDescent="0.2">
      <c r="B694"/>
      <c r="C694" s="220"/>
      <c r="D694" s="221"/>
      <c r="E694" s="221"/>
      <c r="F694" s="221"/>
      <c r="G694" s="221"/>
      <c r="H694" s="221"/>
      <c r="I694" s="221"/>
      <c r="J694" s="221"/>
      <c r="K694" s="221"/>
      <c r="L694" s="221"/>
      <c r="M694" s="221"/>
      <c r="N694" s="221"/>
      <c r="O694" s="221"/>
      <c r="P694" s="221"/>
      <c r="Q694" s="221"/>
      <c r="R694" s="221"/>
      <c r="S694" s="221"/>
      <c r="T694" s="221"/>
      <c r="U694" s="221"/>
      <c r="V694" s="221"/>
    </row>
    <row r="695" spans="2:22" ht="15.75" customHeight="1" x14ac:dyDescent="0.2">
      <c r="B695"/>
      <c r="C695" s="220"/>
      <c r="D695" s="221"/>
      <c r="E695" s="221"/>
      <c r="F695" s="221"/>
      <c r="G695" s="221"/>
      <c r="H695" s="221"/>
      <c r="I695" s="221"/>
      <c r="J695" s="221"/>
      <c r="K695" s="221"/>
      <c r="L695" s="221"/>
      <c r="M695" s="221"/>
      <c r="N695" s="221"/>
      <c r="O695" s="221"/>
      <c r="P695" s="221"/>
      <c r="Q695" s="221"/>
      <c r="R695" s="221"/>
      <c r="S695" s="221"/>
      <c r="T695" s="221"/>
      <c r="U695" s="221"/>
      <c r="V695" s="221"/>
    </row>
    <row r="696" spans="2:22" ht="15.75" customHeight="1" x14ac:dyDescent="0.2">
      <c r="B696"/>
      <c r="C696" s="220"/>
      <c r="D696" s="221"/>
      <c r="E696" s="221"/>
      <c r="F696" s="221"/>
      <c r="G696" s="221"/>
      <c r="H696" s="221"/>
      <c r="I696" s="221"/>
      <c r="J696" s="221"/>
      <c r="K696" s="221"/>
      <c r="L696" s="221"/>
      <c r="M696" s="221"/>
      <c r="N696" s="221"/>
      <c r="O696" s="221"/>
      <c r="P696" s="221"/>
      <c r="Q696" s="221"/>
      <c r="R696" s="221"/>
      <c r="S696" s="221"/>
      <c r="T696" s="221"/>
      <c r="U696" s="221"/>
      <c r="V696" s="221"/>
    </row>
    <row r="697" spans="2:22" ht="15.75" customHeight="1" x14ac:dyDescent="0.2">
      <c r="B697"/>
      <c r="C697" s="220"/>
      <c r="D697" s="221"/>
      <c r="E697" s="221"/>
      <c r="F697" s="221"/>
      <c r="G697" s="221"/>
      <c r="H697" s="221"/>
      <c r="I697" s="221"/>
      <c r="J697" s="221"/>
      <c r="K697" s="221"/>
      <c r="L697" s="221"/>
      <c r="M697" s="221"/>
      <c r="N697" s="221"/>
      <c r="O697" s="221"/>
      <c r="P697" s="221"/>
      <c r="Q697" s="221"/>
      <c r="R697" s="221"/>
      <c r="S697" s="221"/>
      <c r="T697" s="221"/>
      <c r="U697" s="221"/>
      <c r="V697" s="221"/>
    </row>
    <row r="698" spans="2:22" ht="15.75" customHeight="1" x14ac:dyDescent="0.2">
      <c r="B698"/>
      <c r="C698" s="220"/>
      <c r="D698" s="221"/>
      <c r="E698" s="221"/>
      <c r="F698" s="221"/>
      <c r="G698" s="221"/>
      <c r="H698" s="221"/>
      <c r="I698" s="221"/>
      <c r="J698" s="221"/>
      <c r="K698" s="221"/>
      <c r="L698" s="221"/>
      <c r="M698" s="221"/>
      <c r="N698" s="221"/>
      <c r="O698" s="221"/>
      <c r="P698" s="221"/>
      <c r="Q698" s="221"/>
      <c r="R698" s="221"/>
      <c r="S698" s="221"/>
      <c r="T698" s="221"/>
      <c r="U698" s="221"/>
      <c r="V698" s="221"/>
    </row>
    <row r="699" spans="2:22" ht="15.75" customHeight="1" x14ac:dyDescent="0.2">
      <c r="B699"/>
      <c r="C699" s="220"/>
      <c r="D699" s="221"/>
      <c r="E699" s="221"/>
      <c r="F699" s="221"/>
      <c r="G699" s="221"/>
      <c r="H699" s="221"/>
      <c r="I699" s="221"/>
      <c r="J699" s="221"/>
      <c r="K699" s="221"/>
      <c r="L699" s="221"/>
      <c r="M699" s="221"/>
      <c r="N699" s="221"/>
      <c r="O699" s="221"/>
      <c r="P699" s="221"/>
      <c r="Q699" s="221"/>
      <c r="R699" s="221"/>
      <c r="S699" s="221"/>
      <c r="T699" s="221"/>
      <c r="U699" s="221"/>
      <c r="V699" s="221"/>
    </row>
    <row r="700" spans="2:22" ht="15.75" customHeight="1" x14ac:dyDescent="0.2">
      <c r="B700"/>
      <c r="C700" s="220"/>
      <c r="D700" s="221"/>
      <c r="E700" s="221"/>
      <c r="F700" s="221"/>
      <c r="G700" s="221"/>
      <c r="H700" s="221"/>
      <c r="I700" s="221"/>
      <c r="J700" s="221"/>
      <c r="K700" s="221"/>
      <c r="L700" s="221"/>
      <c r="M700" s="221"/>
      <c r="N700" s="221"/>
      <c r="O700" s="221"/>
      <c r="P700" s="221"/>
      <c r="Q700" s="221"/>
      <c r="R700" s="221"/>
      <c r="S700" s="221"/>
      <c r="T700" s="221"/>
      <c r="U700" s="221"/>
      <c r="V700" s="221"/>
    </row>
    <row r="701" spans="2:22" ht="15.75" customHeight="1" x14ac:dyDescent="0.2">
      <c r="B701"/>
      <c r="C701" s="220"/>
      <c r="D701" s="221"/>
      <c r="E701" s="221"/>
      <c r="F701" s="221"/>
      <c r="G701" s="221"/>
      <c r="H701" s="221"/>
      <c r="I701" s="221"/>
      <c r="J701" s="221"/>
      <c r="K701" s="221"/>
      <c r="L701" s="221"/>
      <c r="M701" s="221"/>
      <c r="N701" s="221"/>
      <c r="O701" s="221"/>
      <c r="P701" s="221"/>
      <c r="Q701" s="221"/>
      <c r="R701" s="221"/>
      <c r="S701" s="221"/>
      <c r="T701" s="221"/>
      <c r="U701" s="221"/>
      <c r="V701" s="221"/>
    </row>
    <row r="702" spans="2:22" ht="15.75" customHeight="1" x14ac:dyDescent="0.2">
      <c r="B702"/>
      <c r="C702" s="220"/>
      <c r="D702" s="221"/>
      <c r="E702" s="221"/>
      <c r="F702" s="221"/>
      <c r="G702" s="221"/>
      <c r="H702" s="221"/>
      <c r="I702" s="221"/>
      <c r="J702" s="221"/>
      <c r="K702" s="221"/>
      <c r="L702" s="221"/>
      <c r="M702" s="221"/>
      <c r="N702" s="221"/>
      <c r="O702" s="221"/>
      <c r="P702" s="221"/>
      <c r="Q702" s="221"/>
      <c r="R702" s="221"/>
      <c r="S702" s="221"/>
      <c r="T702" s="221"/>
      <c r="U702" s="221"/>
      <c r="V702" s="221"/>
    </row>
    <row r="703" spans="2:22" ht="15.75" customHeight="1" x14ac:dyDescent="0.2">
      <c r="B703"/>
      <c r="C703" s="220"/>
      <c r="D703" s="221"/>
      <c r="E703" s="221"/>
      <c r="F703" s="221"/>
      <c r="G703" s="221"/>
      <c r="H703" s="221"/>
      <c r="I703" s="221"/>
      <c r="J703" s="221"/>
      <c r="K703" s="221"/>
      <c r="L703" s="221"/>
      <c r="M703" s="221"/>
      <c r="N703" s="221"/>
      <c r="O703" s="221"/>
      <c r="P703" s="221"/>
      <c r="Q703" s="221"/>
      <c r="R703" s="221"/>
      <c r="S703" s="221"/>
      <c r="T703" s="221"/>
      <c r="U703" s="221"/>
      <c r="V703" s="221"/>
    </row>
    <row r="704" spans="2:22" ht="15.75" customHeight="1" x14ac:dyDescent="0.2">
      <c r="B704"/>
      <c r="C704" s="220"/>
      <c r="D704" s="221"/>
      <c r="E704" s="221"/>
      <c r="F704" s="221"/>
      <c r="G704" s="221"/>
      <c r="H704" s="221"/>
      <c r="I704" s="221"/>
      <c r="J704" s="221"/>
      <c r="K704" s="221"/>
      <c r="L704" s="221"/>
      <c r="M704" s="221"/>
      <c r="N704" s="221"/>
      <c r="O704" s="221"/>
      <c r="P704" s="221"/>
      <c r="Q704" s="221"/>
      <c r="R704" s="221"/>
      <c r="S704" s="221"/>
      <c r="T704" s="221"/>
      <c r="U704" s="221"/>
      <c r="V704" s="221"/>
    </row>
    <row r="705" spans="2:22" ht="15.75" customHeight="1" x14ac:dyDescent="0.2">
      <c r="B705"/>
      <c r="C705" s="220"/>
      <c r="D705" s="221"/>
      <c r="E705" s="221"/>
      <c r="F705" s="221"/>
      <c r="G705" s="221"/>
      <c r="H705" s="221"/>
      <c r="I705" s="221"/>
      <c r="J705" s="221"/>
      <c r="K705" s="221"/>
      <c r="L705" s="221"/>
      <c r="M705" s="221"/>
      <c r="N705" s="221"/>
      <c r="O705" s="221"/>
      <c r="P705" s="221"/>
      <c r="Q705" s="221"/>
      <c r="R705" s="221"/>
      <c r="S705" s="221"/>
      <c r="T705" s="221"/>
      <c r="U705" s="221"/>
      <c r="V705" s="221"/>
    </row>
    <row r="706" spans="2:22" ht="15.75" customHeight="1" x14ac:dyDescent="0.2">
      <c r="B706"/>
      <c r="C706" s="220"/>
      <c r="D706" s="221"/>
      <c r="E706" s="221"/>
      <c r="F706" s="221"/>
      <c r="G706" s="221"/>
      <c r="H706" s="221"/>
      <c r="I706" s="221"/>
      <c r="J706" s="221"/>
      <c r="K706" s="221"/>
      <c r="L706" s="221"/>
      <c r="M706" s="221"/>
      <c r="N706" s="221"/>
      <c r="O706" s="221"/>
      <c r="P706" s="221"/>
      <c r="Q706" s="221"/>
      <c r="R706" s="221"/>
      <c r="S706" s="221"/>
      <c r="T706" s="221"/>
      <c r="U706" s="221"/>
      <c r="V706" s="221"/>
    </row>
    <row r="707" spans="2:22" ht="15.75" customHeight="1" x14ac:dyDescent="0.2">
      <c r="B707"/>
      <c r="C707" s="220"/>
      <c r="D707" s="221"/>
      <c r="E707" s="221"/>
      <c r="F707" s="221"/>
      <c r="G707" s="221"/>
      <c r="H707" s="221"/>
      <c r="I707" s="221"/>
      <c r="J707" s="221"/>
      <c r="K707" s="221"/>
      <c r="L707" s="221"/>
      <c r="M707" s="221"/>
      <c r="N707" s="221"/>
      <c r="O707" s="221"/>
      <c r="P707" s="221"/>
      <c r="Q707" s="221"/>
      <c r="R707" s="221"/>
      <c r="S707" s="221"/>
      <c r="T707" s="221"/>
      <c r="U707" s="221"/>
      <c r="V707" s="221"/>
    </row>
    <row r="708" spans="2:22" ht="15.75" customHeight="1" x14ac:dyDescent="0.2">
      <c r="B708"/>
      <c r="C708" s="220"/>
      <c r="D708" s="221"/>
      <c r="E708" s="221"/>
      <c r="F708" s="221"/>
      <c r="G708" s="221"/>
      <c r="H708" s="221"/>
      <c r="I708" s="221"/>
      <c r="J708" s="221"/>
      <c r="K708" s="221"/>
      <c r="L708" s="221"/>
      <c r="M708" s="221"/>
      <c r="N708" s="221"/>
      <c r="O708" s="221"/>
      <c r="P708" s="221"/>
      <c r="Q708" s="221"/>
      <c r="R708" s="221"/>
      <c r="S708" s="221"/>
      <c r="T708" s="221"/>
      <c r="U708" s="221"/>
      <c r="V708" s="221"/>
    </row>
    <row r="709" spans="2:22" ht="15.75" customHeight="1" x14ac:dyDescent="0.2">
      <c r="B709"/>
      <c r="C709" s="220"/>
      <c r="D709" s="221"/>
      <c r="E709" s="221"/>
      <c r="F709" s="221"/>
      <c r="G709" s="221"/>
      <c r="H709" s="221"/>
      <c r="I709" s="221"/>
      <c r="J709" s="221"/>
      <c r="K709" s="221"/>
      <c r="L709" s="221"/>
      <c r="M709" s="221"/>
      <c r="N709" s="221"/>
      <c r="O709" s="221"/>
      <c r="P709" s="221"/>
      <c r="Q709" s="221"/>
      <c r="R709" s="221"/>
      <c r="S709" s="221"/>
      <c r="T709" s="221"/>
      <c r="U709" s="221"/>
      <c r="V709" s="221"/>
    </row>
    <row r="710" spans="2:22" ht="15.75" customHeight="1" x14ac:dyDescent="0.2">
      <c r="B710"/>
      <c r="C710" s="220"/>
      <c r="D710" s="221"/>
      <c r="E710" s="221"/>
      <c r="F710" s="221"/>
      <c r="G710" s="221"/>
      <c r="H710" s="221"/>
      <c r="I710" s="221"/>
      <c r="J710" s="221"/>
      <c r="K710" s="221"/>
      <c r="L710" s="221"/>
      <c r="M710" s="221"/>
      <c r="N710" s="221"/>
      <c r="O710" s="221"/>
      <c r="P710" s="221"/>
      <c r="Q710" s="221"/>
      <c r="R710" s="221"/>
      <c r="S710" s="221"/>
      <c r="T710" s="221"/>
      <c r="U710" s="221"/>
      <c r="V710" s="221"/>
    </row>
    <row r="711" spans="2:22" ht="15.75" customHeight="1" x14ac:dyDescent="0.2">
      <c r="B711"/>
      <c r="C711" s="220"/>
      <c r="D711" s="221"/>
      <c r="E711" s="221"/>
      <c r="F711" s="221"/>
      <c r="G711" s="221"/>
      <c r="H711" s="221"/>
      <c r="I711" s="221"/>
      <c r="J711" s="221"/>
      <c r="K711" s="221"/>
      <c r="L711" s="221"/>
      <c r="M711" s="221"/>
      <c r="N711" s="221"/>
      <c r="O711" s="221"/>
      <c r="P711" s="221"/>
      <c r="Q711" s="221"/>
      <c r="R711" s="221"/>
      <c r="S711" s="221"/>
      <c r="T711" s="221"/>
      <c r="U711" s="221"/>
      <c r="V711" s="221"/>
    </row>
    <row r="712" spans="2:22" ht="15.75" customHeight="1" x14ac:dyDescent="0.2">
      <c r="B712"/>
      <c r="C712" s="220"/>
      <c r="D712" s="221"/>
      <c r="E712" s="221"/>
      <c r="F712" s="221"/>
      <c r="G712" s="221"/>
      <c r="H712" s="221"/>
      <c r="I712" s="221"/>
      <c r="J712" s="221"/>
      <c r="K712" s="221"/>
      <c r="L712" s="221"/>
      <c r="M712" s="221"/>
      <c r="N712" s="221"/>
      <c r="O712" s="221"/>
      <c r="P712" s="221"/>
      <c r="Q712" s="221"/>
      <c r="R712" s="221"/>
      <c r="S712" s="221"/>
      <c r="T712" s="221"/>
      <c r="U712" s="221"/>
      <c r="V712" s="221"/>
    </row>
    <row r="713" spans="2:22" ht="15.75" customHeight="1" x14ac:dyDescent="0.2">
      <c r="B713"/>
      <c r="C713" s="220"/>
      <c r="D713" s="221"/>
      <c r="E713" s="221"/>
      <c r="F713" s="221"/>
      <c r="G713" s="221"/>
      <c r="H713" s="221"/>
      <c r="I713" s="221"/>
      <c r="J713" s="221"/>
      <c r="K713" s="221"/>
      <c r="L713" s="221"/>
      <c r="M713" s="221"/>
      <c r="N713" s="221"/>
      <c r="O713" s="221"/>
      <c r="P713" s="221"/>
      <c r="Q713" s="221"/>
      <c r="R713" s="221"/>
      <c r="S713" s="221"/>
      <c r="T713" s="221"/>
      <c r="U713" s="221"/>
      <c r="V713" s="221"/>
    </row>
    <row r="714" spans="2:22" ht="15.75" customHeight="1" x14ac:dyDescent="0.2">
      <c r="B714"/>
      <c r="C714" s="220"/>
      <c r="D714" s="221"/>
      <c r="E714" s="221"/>
      <c r="F714" s="221"/>
      <c r="G714" s="221"/>
      <c r="H714" s="221"/>
      <c r="I714" s="221"/>
      <c r="J714" s="221"/>
      <c r="K714" s="221"/>
      <c r="L714" s="221"/>
      <c r="M714" s="221"/>
      <c r="N714" s="221"/>
      <c r="O714" s="221"/>
      <c r="P714" s="221"/>
      <c r="Q714" s="221"/>
      <c r="R714" s="221"/>
      <c r="S714" s="221"/>
      <c r="T714" s="221"/>
      <c r="U714" s="221"/>
      <c r="V714" s="221"/>
    </row>
    <row r="715" spans="2:22" ht="15.75" customHeight="1" x14ac:dyDescent="0.2">
      <c r="B715"/>
      <c r="C715" s="220"/>
      <c r="D715" s="221"/>
      <c r="E715" s="221"/>
      <c r="F715" s="221"/>
      <c r="G715" s="221"/>
      <c r="H715" s="221"/>
      <c r="I715" s="221"/>
      <c r="J715" s="221"/>
      <c r="K715" s="221"/>
      <c r="L715" s="221"/>
      <c r="M715" s="221"/>
      <c r="N715" s="221"/>
      <c r="O715" s="221"/>
      <c r="P715" s="221"/>
      <c r="Q715" s="221"/>
      <c r="R715" s="221"/>
      <c r="S715" s="221"/>
      <c r="T715" s="221"/>
      <c r="U715" s="221"/>
      <c r="V715" s="221"/>
    </row>
    <row r="716" spans="2:22" ht="15.75" customHeight="1" x14ac:dyDescent="0.2">
      <c r="B716"/>
      <c r="C716" s="220"/>
      <c r="D716" s="221"/>
      <c r="E716" s="221"/>
      <c r="F716" s="221"/>
      <c r="G716" s="221"/>
      <c r="H716" s="221"/>
      <c r="I716" s="221"/>
      <c r="J716" s="221"/>
      <c r="K716" s="221"/>
      <c r="L716" s="221"/>
      <c r="M716" s="221"/>
      <c r="N716" s="221"/>
      <c r="O716" s="221"/>
      <c r="P716" s="221"/>
      <c r="Q716" s="221"/>
      <c r="R716" s="221"/>
      <c r="S716" s="221"/>
      <c r="T716" s="221"/>
      <c r="U716" s="221"/>
      <c r="V716" s="221"/>
    </row>
    <row r="717" spans="2:22" ht="15.75" customHeight="1" x14ac:dyDescent="0.2">
      <c r="B717"/>
      <c r="C717" s="220"/>
      <c r="D717" s="221"/>
      <c r="E717" s="221"/>
      <c r="F717" s="221"/>
      <c r="G717" s="221"/>
      <c r="H717" s="221"/>
      <c r="I717" s="221"/>
      <c r="J717" s="221"/>
      <c r="K717" s="221"/>
      <c r="L717" s="221"/>
      <c r="M717" s="221"/>
      <c r="N717" s="221"/>
      <c r="O717" s="221"/>
      <c r="P717" s="221"/>
      <c r="Q717" s="221"/>
      <c r="R717" s="221"/>
      <c r="S717" s="221"/>
      <c r="T717" s="221"/>
      <c r="U717" s="221"/>
      <c r="V717" s="221"/>
    </row>
    <row r="718" spans="2:22" ht="15.75" customHeight="1" x14ac:dyDescent="0.2">
      <c r="B718"/>
      <c r="C718" s="220"/>
      <c r="D718" s="221"/>
      <c r="E718" s="221"/>
      <c r="F718" s="221"/>
      <c r="G718" s="221"/>
      <c r="H718" s="221"/>
      <c r="I718" s="221"/>
      <c r="J718" s="221"/>
      <c r="K718" s="221"/>
      <c r="L718" s="221"/>
      <c r="M718" s="221"/>
      <c r="N718" s="221"/>
      <c r="O718" s="221"/>
      <c r="P718" s="221"/>
      <c r="Q718" s="221"/>
      <c r="R718" s="221"/>
      <c r="S718" s="221"/>
      <c r="T718" s="221"/>
      <c r="U718" s="221"/>
      <c r="V718" s="221"/>
    </row>
    <row r="719" spans="2:22" ht="15.75" customHeight="1" x14ac:dyDescent="0.2">
      <c r="B719"/>
      <c r="C719" s="220"/>
      <c r="D719" s="221"/>
      <c r="E719" s="221"/>
      <c r="F719" s="221"/>
      <c r="G719" s="221"/>
      <c r="H719" s="221"/>
      <c r="I719" s="221"/>
      <c r="J719" s="221"/>
      <c r="K719" s="221"/>
      <c r="L719" s="221"/>
      <c r="M719" s="221"/>
      <c r="N719" s="221"/>
      <c r="O719" s="221"/>
      <c r="P719" s="221"/>
      <c r="Q719" s="221"/>
      <c r="R719" s="221"/>
      <c r="S719" s="221"/>
      <c r="T719" s="221"/>
      <c r="U719" s="221"/>
      <c r="V719" s="221"/>
    </row>
    <row r="720" spans="2:22" ht="15.75" customHeight="1" x14ac:dyDescent="0.2">
      <c r="B720"/>
      <c r="C720" s="220"/>
      <c r="D720" s="221"/>
      <c r="E720" s="221"/>
      <c r="F720" s="221"/>
      <c r="G720" s="221"/>
      <c r="H720" s="221"/>
      <c r="I720" s="221"/>
      <c r="J720" s="221"/>
      <c r="K720" s="221"/>
      <c r="L720" s="221"/>
      <c r="M720" s="221"/>
      <c r="N720" s="221"/>
      <c r="O720" s="221"/>
      <c r="P720" s="221"/>
      <c r="Q720" s="221"/>
      <c r="R720" s="221"/>
      <c r="S720" s="221"/>
      <c r="T720" s="221"/>
      <c r="U720" s="221"/>
      <c r="V720" s="221"/>
    </row>
    <row r="721" spans="2:22" ht="15.75" customHeight="1" x14ac:dyDescent="0.2">
      <c r="B721"/>
      <c r="C721" s="220"/>
      <c r="D721" s="221"/>
      <c r="E721" s="221"/>
      <c r="F721" s="221"/>
      <c r="G721" s="221"/>
      <c r="H721" s="221"/>
      <c r="I721" s="221"/>
      <c r="J721" s="221"/>
      <c r="K721" s="221"/>
      <c r="L721" s="221"/>
      <c r="M721" s="221"/>
      <c r="N721" s="221"/>
      <c r="O721" s="221"/>
      <c r="P721" s="221"/>
      <c r="Q721" s="221"/>
      <c r="R721" s="221"/>
      <c r="S721" s="221"/>
      <c r="T721" s="221"/>
      <c r="U721" s="221"/>
      <c r="V721" s="221"/>
    </row>
    <row r="722" spans="2:22" ht="15.75" customHeight="1" x14ac:dyDescent="0.2">
      <c r="B722"/>
      <c r="C722" s="220"/>
      <c r="D722" s="221"/>
      <c r="E722" s="221"/>
      <c r="F722" s="221"/>
      <c r="G722" s="221"/>
      <c r="H722" s="221"/>
      <c r="I722" s="221"/>
      <c r="J722" s="221"/>
      <c r="K722" s="221"/>
      <c r="L722" s="221"/>
      <c r="M722" s="221"/>
      <c r="N722" s="221"/>
      <c r="O722" s="221"/>
      <c r="P722" s="221"/>
      <c r="Q722" s="221"/>
      <c r="R722" s="221"/>
      <c r="S722" s="221"/>
      <c r="T722" s="221"/>
      <c r="U722" s="221"/>
      <c r="V722" s="221"/>
    </row>
    <row r="723" spans="2:22" ht="15.75" customHeight="1" x14ac:dyDescent="0.2">
      <c r="B723"/>
      <c r="C723" s="220"/>
      <c r="D723" s="221"/>
      <c r="E723" s="221"/>
      <c r="F723" s="221"/>
      <c r="G723" s="221"/>
      <c r="H723" s="221"/>
      <c r="I723" s="221"/>
      <c r="J723" s="221"/>
      <c r="K723" s="221"/>
      <c r="L723" s="221"/>
      <c r="M723" s="221"/>
      <c r="N723" s="221"/>
      <c r="O723" s="221"/>
      <c r="P723" s="221"/>
      <c r="Q723" s="221"/>
      <c r="R723" s="221"/>
      <c r="S723" s="221"/>
      <c r="T723" s="221"/>
      <c r="U723" s="221"/>
      <c r="V723" s="221"/>
    </row>
    <row r="724" spans="2:22" ht="15.75" customHeight="1" x14ac:dyDescent="0.2">
      <c r="B724"/>
      <c r="C724" s="220"/>
      <c r="D724" s="221"/>
      <c r="E724" s="221"/>
      <c r="F724" s="221"/>
      <c r="G724" s="221"/>
      <c r="H724" s="221"/>
      <c r="I724" s="221"/>
      <c r="J724" s="221"/>
      <c r="K724" s="221"/>
      <c r="L724" s="221"/>
      <c r="M724" s="221"/>
      <c r="N724" s="221"/>
      <c r="O724" s="221"/>
      <c r="P724" s="221"/>
      <c r="Q724" s="221"/>
      <c r="R724" s="221"/>
      <c r="S724" s="221"/>
      <c r="T724" s="221"/>
      <c r="U724" s="221"/>
      <c r="V724" s="221"/>
    </row>
    <row r="725" spans="2:22" ht="15.75" customHeight="1" x14ac:dyDescent="0.2">
      <c r="B725"/>
      <c r="C725" s="220"/>
      <c r="D725" s="221"/>
      <c r="E725" s="221"/>
      <c r="F725" s="221"/>
      <c r="G725" s="221"/>
      <c r="H725" s="221"/>
      <c r="I725" s="221"/>
      <c r="J725" s="221"/>
      <c r="K725" s="221"/>
      <c r="L725" s="221"/>
      <c r="M725" s="221"/>
      <c r="N725" s="221"/>
      <c r="O725" s="221"/>
      <c r="P725" s="221"/>
      <c r="Q725" s="221"/>
      <c r="R725" s="221"/>
      <c r="S725" s="221"/>
      <c r="T725" s="221"/>
      <c r="U725" s="221"/>
      <c r="V725" s="221"/>
    </row>
    <row r="726" spans="2:22" ht="15.75" customHeight="1" x14ac:dyDescent="0.2">
      <c r="B726"/>
      <c r="C726" s="220"/>
      <c r="D726" s="221"/>
      <c r="E726" s="221"/>
      <c r="F726" s="221"/>
      <c r="G726" s="221"/>
      <c r="H726" s="221"/>
      <c r="I726" s="221"/>
      <c r="J726" s="221"/>
      <c r="K726" s="221"/>
      <c r="L726" s="221"/>
      <c r="M726" s="221"/>
      <c r="N726" s="221"/>
      <c r="O726" s="221"/>
      <c r="P726" s="221"/>
      <c r="Q726" s="221"/>
      <c r="R726" s="221"/>
      <c r="S726" s="221"/>
      <c r="T726" s="221"/>
      <c r="U726" s="221"/>
      <c r="V726" s="221"/>
    </row>
    <row r="727" spans="2:22" ht="15.75" customHeight="1" x14ac:dyDescent="0.2">
      <c r="B727"/>
      <c r="C727" s="220"/>
      <c r="D727" s="221"/>
      <c r="E727" s="221"/>
      <c r="F727" s="221"/>
      <c r="G727" s="221"/>
      <c r="H727" s="221"/>
      <c r="I727" s="221"/>
      <c r="J727" s="221"/>
      <c r="K727" s="221"/>
      <c r="L727" s="221"/>
      <c r="M727" s="221"/>
      <c r="N727" s="221"/>
      <c r="O727" s="221"/>
      <c r="P727" s="221"/>
      <c r="Q727" s="221"/>
      <c r="R727" s="221"/>
      <c r="S727" s="221"/>
      <c r="T727" s="221"/>
      <c r="U727" s="221"/>
      <c r="V727" s="221"/>
    </row>
    <row r="728" spans="2:22" ht="15.75" customHeight="1" x14ac:dyDescent="0.2">
      <c r="B728"/>
      <c r="C728" s="220"/>
      <c r="D728" s="221"/>
      <c r="E728" s="221"/>
      <c r="F728" s="221"/>
      <c r="G728" s="221"/>
      <c r="H728" s="221"/>
      <c r="I728" s="221"/>
      <c r="J728" s="221"/>
      <c r="K728" s="221"/>
      <c r="L728" s="221"/>
      <c r="M728" s="221"/>
      <c r="N728" s="221"/>
      <c r="O728" s="221"/>
      <c r="P728" s="221"/>
      <c r="Q728" s="221"/>
      <c r="R728" s="221"/>
      <c r="S728" s="221"/>
      <c r="T728" s="221"/>
      <c r="U728" s="221"/>
      <c r="V728" s="221"/>
    </row>
    <row r="729" spans="2:22" ht="15.75" customHeight="1" x14ac:dyDescent="0.2">
      <c r="B729"/>
      <c r="C729" s="220"/>
      <c r="D729" s="221"/>
      <c r="E729" s="221"/>
      <c r="F729" s="221"/>
      <c r="G729" s="221"/>
      <c r="H729" s="221"/>
      <c r="I729" s="221"/>
      <c r="J729" s="221"/>
      <c r="K729" s="221"/>
      <c r="L729" s="221"/>
      <c r="M729" s="221"/>
      <c r="N729" s="221"/>
      <c r="O729" s="221"/>
      <c r="P729" s="221"/>
      <c r="Q729" s="221"/>
      <c r="R729" s="221"/>
      <c r="S729" s="221"/>
      <c r="T729" s="221"/>
      <c r="U729" s="221"/>
      <c r="V729" s="221"/>
    </row>
    <row r="730" spans="2:22" ht="15.75" customHeight="1" x14ac:dyDescent="0.2">
      <c r="B730"/>
      <c r="C730" s="220"/>
      <c r="D730" s="221"/>
      <c r="E730" s="221"/>
      <c r="F730" s="221"/>
      <c r="G730" s="221"/>
      <c r="H730" s="221"/>
      <c r="I730" s="221"/>
      <c r="J730" s="221"/>
      <c r="K730" s="221"/>
      <c r="L730" s="221"/>
      <c r="M730" s="221"/>
      <c r="N730" s="221"/>
      <c r="O730" s="221"/>
      <c r="P730" s="221"/>
      <c r="Q730" s="221"/>
      <c r="R730" s="221"/>
      <c r="S730" s="221"/>
      <c r="T730" s="221"/>
      <c r="U730" s="221"/>
      <c r="V730" s="221"/>
    </row>
    <row r="731" spans="2:22" ht="15.75" customHeight="1" x14ac:dyDescent="0.2">
      <c r="B731"/>
      <c r="C731" s="220"/>
      <c r="D731" s="221"/>
      <c r="E731" s="221"/>
      <c r="F731" s="221"/>
      <c r="G731" s="221"/>
      <c r="H731" s="221"/>
      <c r="I731" s="221"/>
      <c r="J731" s="221"/>
      <c r="K731" s="221"/>
      <c r="L731" s="221"/>
      <c r="M731" s="221"/>
      <c r="N731" s="221"/>
      <c r="O731" s="221"/>
      <c r="P731" s="221"/>
      <c r="Q731" s="221"/>
      <c r="R731" s="221"/>
      <c r="S731" s="221"/>
      <c r="T731" s="221"/>
      <c r="U731" s="221"/>
      <c r="V731" s="221"/>
    </row>
    <row r="732" spans="2:22" ht="15.75" customHeight="1" x14ac:dyDescent="0.2">
      <c r="B732"/>
      <c r="C732" s="220"/>
      <c r="D732" s="221"/>
      <c r="E732" s="221"/>
      <c r="F732" s="221"/>
      <c r="G732" s="221"/>
      <c r="H732" s="221"/>
      <c r="I732" s="221"/>
      <c r="J732" s="221"/>
      <c r="K732" s="221"/>
      <c r="L732" s="221"/>
      <c r="M732" s="221"/>
      <c r="N732" s="221"/>
      <c r="O732" s="221"/>
      <c r="P732" s="221"/>
      <c r="Q732" s="221"/>
      <c r="R732" s="221"/>
      <c r="S732" s="221"/>
      <c r="T732" s="221"/>
      <c r="U732" s="221"/>
      <c r="V732" s="221"/>
    </row>
    <row r="733" spans="2:22" ht="15.75" customHeight="1" x14ac:dyDescent="0.2">
      <c r="B733"/>
      <c r="C733" s="220"/>
      <c r="D733" s="221"/>
      <c r="E733" s="221"/>
      <c r="F733" s="221"/>
      <c r="G733" s="221"/>
      <c r="H733" s="221"/>
      <c r="I733" s="221"/>
      <c r="J733" s="221"/>
      <c r="K733" s="221"/>
      <c r="L733" s="221"/>
      <c r="M733" s="221"/>
      <c r="N733" s="221"/>
      <c r="O733" s="221"/>
      <c r="P733" s="221"/>
      <c r="Q733" s="221"/>
      <c r="R733" s="221"/>
      <c r="S733" s="221"/>
      <c r="T733" s="221"/>
      <c r="U733" s="221"/>
      <c r="V733" s="221"/>
    </row>
    <row r="734" spans="2:22" ht="15.75" customHeight="1" x14ac:dyDescent="0.2">
      <c r="B734"/>
      <c r="C734" s="220"/>
      <c r="D734" s="221"/>
      <c r="E734" s="221"/>
      <c r="F734" s="221"/>
      <c r="G734" s="221"/>
      <c r="H734" s="221"/>
      <c r="I734" s="221"/>
      <c r="J734" s="221"/>
      <c r="K734" s="221"/>
      <c r="L734" s="221"/>
      <c r="M734" s="221"/>
      <c r="N734" s="221"/>
      <c r="O734" s="221"/>
      <c r="P734" s="221"/>
      <c r="Q734" s="221"/>
      <c r="R734" s="221"/>
      <c r="S734" s="221"/>
      <c r="T734" s="221"/>
      <c r="U734" s="221"/>
      <c r="V734" s="221"/>
    </row>
    <row r="735" spans="2:22" ht="15.75" customHeight="1" x14ac:dyDescent="0.2">
      <c r="B735"/>
      <c r="C735" s="220"/>
      <c r="D735" s="221"/>
      <c r="E735" s="221"/>
      <c r="F735" s="221"/>
      <c r="G735" s="221"/>
      <c r="H735" s="221"/>
      <c r="I735" s="221"/>
      <c r="J735" s="221"/>
      <c r="K735" s="221"/>
      <c r="L735" s="221"/>
      <c r="M735" s="221"/>
      <c r="N735" s="221"/>
      <c r="O735" s="221"/>
      <c r="P735" s="221"/>
      <c r="Q735" s="221"/>
      <c r="R735" s="221"/>
      <c r="S735" s="221"/>
      <c r="T735" s="221"/>
      <c r="U735" s="221"/>
      <c r="V735" s="221"/>
    </row>
    <row r="736" spans="2:22" ht="15.75" customHeight="1" x14ac:dyDescent="0.2">
      <c r="B736"/>
      <c r="C736" s="220"/>
      <c r="D736" s="221"/>
      <c r="E736" s="221"/>
      <c r="F736" s="221"/>
      <c r="G736" s="221"/>
      <c r="H736" s="221"/>
      <c r="I736" s="221"/>
      <c r="J736" s="221"/>
      <c r="K736" s="221"/>
      <c r="L736" s="221"/>
      <c r="M736" s="221"/>
      <c r="N736" s="221"/>
      <c r="O736" s="221"/>
      <c r="P736" s="221"/>
      <c r="Q736" s="221"/>
      <c r="R736" s="221"/>
      <c r="S736" s="221"/>
      <c r="T736" s="221"/>
      <c r="U736" s="221"/>
      <c r="V736" s="221"/>
    </row>
    <row r="737" spans="2:22" ht="15.75" customHeight="1" x14ac:dyDescent="0.2">
      <c r="B737"/>
      <c r="C737" s="220"/>
      <c r="D737" s="221"/>
      <c r="E737" s="221"/>
      <c r="F737" s="221"/>
      <c r="G737" s="221"/>
      <c r="H737" s="221"/>
      <c r="I737" s="221"/>
      <c r="J737" s="221"/>
      <c r="K737" s="221"/>
      <c r="L737" s="221"/>
      <c r="M737" s="221"/>
      <c r="N737" s="221"/>
      <c r="O737" s="221"/>
      <c r="P737" s="221"/>
      <c r="Q737" s="221"/>
      <c r="R737" s="221"/>
      <c r="S737" s="221"/>
      <c r="T737" s="221"/>
      <c r="U737" s="221"/>
      <c r="V737" s="221"/>
    </row>
    <row r="738" spans="2:22" ht="15.75" customHeight="1" x14ac:dyDescent="0.2">
      <c r="B738"/>
      <c r="C738" s="220"/>
      <c r="D738" s="221"/>
      <c r="E738" s="221"/>
      <c r="F738" s="221"/>
      <c r="G738" s="221"/>
      <c r="H738" s="221"/>
      <c r="I738" s="221"/>
      <c r="J738" s="221"/>
      <c r="K738" s="221"/>
      <c r="L738" s="221"/>
      <c r="M738" s="221"/>
      <c r="N738" s="221"/>
      <c r="O738" s="221"/>
      <c r="P738" s="221"/>
      <c r="Q738" s="221"/>
      <c r="R738" s="221"/>
      <c r="S738" s="221"/>
      <c r="T738" s="221"/>
      <c r="U738" s="221"/>
      <c r="V738" s="221"/>
    </row>
    <row r="739" spans="2:22" ht="15.75" customHeight="1" x14ac:dyDescent="0.2">
      <c r="B739"/>
      <c r="C739" s="220"/>
      <c r="D739" s="221"/>
      <c r="E739" s="221"/>
      <c r="F739" s="221"/>
      <c r="G739" s="221"/>
      <c r="H739" s="221"/>
      <c r="I739" s="221"/>
      <c r="J739" s="221"/>
      <c r="K739" s="221"/>
      <c r="L739" s="221"/>
      <c r="M739" s="221"/>
      <c r="N739" s="221"/>
      <c r="O739" s="221"/>
      <c r="P739" s="221"/>
      <c r="Q739" s="221"/>
      <c r="R739" s="221"/>
      <c r="S739" s="221"/>
      <c r="T739" s="221"/>
      <c r="U739" s="221"/>
      <c r="V739" s="221"/>
    </row>
    <row r="740" spans="2:22" ht="15.75" customHeight="1" x14ac:dyDescent="0.2">
      <c r="B740"/>
      <c r="C740" s="220"/>
      <c r="D740" s="221"/>
      <c r="E740" s="221"/>
      <c r="F740" s="221"/>
      <c r="G740" s="221"/>
      <c r="H740" s="221"/>
      <c r="I740" s="221"/>
      <c r="J740" s="221"/>
      <c r="K740" s="221"/>
      <c r="L740" s="221"/>
      <c r="M740" s="221"/>
      <c r="N740" s="221"/>
      <c r="O740" s="221"/>
      <c r="P740" s="221"/>
      <c r="Q740" s="221"/>
      <c r="R740" s="221"/>
      <c r="S740" s="221"/>
      <c r="T740" s="221"/>
      <c r="U740" s="221"/>
      <c r="V740" s="221"/>
    </row>
    <row r="741" spans="2:22" ht="15.75" customHeight="1" x14ac:dyDescent="0.2">
      <c r="B741"/>
      <c r="C741" s="220"/>
      <c r="D741" s="221"/>
      <c r="E741" s="221"/>
      <c r="F741" s="221"/>
      <c r="G741" s="221"/>
      <c r="H741" s="221"/>
      <c r="I741" s="221"/>
      <c r="J741" s="221"/>
      <c r="K741" s="221"/>
      <c r="L741" s="221"/>
      <c r="M741" s="221"/>
      <c r="N741" s="221"/>
      <c r="O741" s="221"/>
      <c r="P741" s="221"/>
      <c r="Q741" s="221"/>
      <c r="R741" s="221"/>
      <c r="S741" s="221"/>
      <c r="T741" s="221"/>
      <c r="U741" s="221"/>
      <c r="V741" s="221"/>
    </row>
    <row r="742" spans="2:22" ht="15.75" customHeight="1" x14ac:dyDescent="0.2">
      <c r="B742"/>
      <c r="C742" s="220"/>
      <c r="D742" s="221"/>
      <c r="E742" s="221"/>
      <c r="F742" s="221"/>
      <c r="G742" s="221"/>
      <c r="H742" s="221"/>
      <c r="I742" s="221"/>
      <c r="J742" s="221"/>
      <c r="K742" s="221"/>
      <c r="L742" s="221"/>
      <c r="M742" s="221"/>
      <c r="N742" s="221"/>
      <c r="O742" s="221"/>
      <c r="P742" s="221"/>
      <c r="Q742" s="221"/>
      <c r="R742" s="221"/>
      <c r="S742" s="221"/>
      <c r="T742" s="221"/>
      <c r="U742" s="221"/>
      <c r="V742" s="221"/>
    </row>
    <row r="743" spans="2:22" ht="15.75" customHeight="1" x14ac:dyDescent="0.2">
      <c r="B743"/>
      <c r="C743" s="220"/>
      <c r="D743" s="221"/>
      <c r="E743" s="221"/>
      <c r="F743" s="221"/>
      <c r="G743" s="221"/>
      <c r="H743" s="221"/>
      <c r="I743" s="221"/>
      <c r="J743" s="221"/>
      <c r="K743" s="221"/>
      <c r="L743" s="221"/>
      <c r="M743" s="221"/>
      <c r="N743" s="221"/>
      <c r="O743" s="221"/>
      <c r="P743" s="221"/>
      <c r="Q743" s="221"/>
      <c r="R743" s="221"/>
      <c r="S743" s="221"/>
      <c r="T743" s="221"/>
      <c r="U743" s="221"/>
      <c r="V743" s="221"/>
    </row>
    <row r="744" spans="2:22" ht="15.75" customHeight="1" x14ac:dyDescent="0.2">
      <c r="B744"/>
      <c r="C744" s="220"/>
      <c r="D744" s="221"/>
      <c r="E744" s="221"/>
      <c r="F744" s="221"/>
      <c r="G744" s="221"/>
      <c r="H744" s="221"/>
      <c r="I744" s="221"/>
      <c r="J744" s="221"/>
      <c r="K744" s="221"/>
      <c r="L744" s="221"/>
      <c r="M744" s="221"/>
      <c r="N744" s="221"/>
      <c r="O744" s="221"/>
      <c r="P744" s="221"/>
      <c r="Q744" s="221"/>
      <c r="R744" s="221"/>
      <c r="S744" s="221"/>
      <c r="T744" s="221"/>
      <c r="U744" s="221"/>
      <c r="V744" s="221"/>
    </row>
    <row r="745" spans="2:22" ht="15.75" customHeight="1" x14ac:dyDescent="0.2">
      <c r="B745"/>
      <c r="C745" s="220"/>
      <c r="D745" s="221"/>
      <c r="E745" s="221"/>
      <c r="F745" s="221"/>
      <c r="G745" s="221"/>
      <c r="H745" s="221"/>
      <c r="I745" s="221"/>
      <c r="J745" s="221"/>
      <c r="K745" s="221"/>
      <c r="L745" s="221"/>
      <c r="M745" s="221"/>
      <c r="N745" s="221"/>
      <c r="O745" s="221"/>
      <c r="P745" s="221"/>
      <c r="Q745" s="221"/>
      <c r="R745" s="221"/>
      <c r="S745" s="221"/>
      <c r="T745" s="221"/>
      <c r="U745" s="221"/>
      <c r="V745" s="221"/>
    </row>
    <row r="746" spans="2:22" ht="15.75" customHeight="1" x14ac:dyDescent="0.2">
      <c r="B746"/>
      <c r="C746" s="220"/>
      <c r="D746" s="221"/>
      <c r="E746" s="221"/>
      <c r="F746" s="221"/>
      <c r="G746" s="221"/>
      <c r="H746" s="221"/>
      <c r="I746" s="221"/>
      <c r="J746" s="221"/>
      <c r="K746" s="221"/>
      <c r="L746" s="221"/>
      <c r="M746" s="221"/>
      <c r="N746" s="221"/>
      <c r="O746" s="221"/>
      <c r="P746" s="221"/>
      <c r="Q746" s="221"/>
      <c r="R746" s="221"/>
      <c r="S746" s="221"/>
      <c r="T746" s="221"/>
      <c r="U746" s="221"/>
      <c r="V746" s="221"/>
    </row>
    <row r="747" spans="2:22" ht="15.75" customHeight="1" x14ac:dyDescent="0.2">
      <c r="B747"/>
      <c r="C747" s="220"/>
      <c r="D747" s="221"/>
      <c r="E747" s="221"/>
      <c r="F747" s="221"/>
      <c r="G747" s="221"/>
      <c r="H747" s="221"/>
      <c r="I747" s="221"/>
      <c r="J747" s="221"/>
      <c r="K747" s="221"/>
      <c r="L747" s="221"/>
      <c r="M747" s="221"/>
      <c r="N747" s="221"/>
      <c r="O747" s="221"/>
      <c r="P747" s="221"/>
      <c r="Q747" s="221"/>
      <c r="R747" s="221"/>
      <c r="S747" s="221"/>
      <c r="T747" s="221"/>
      <c r="U747" s="221"/>
      <c r="V747" s="221"/>
    </row>
    <row r="748" spans="2:22" ht="15.75" customHeight="1" x14ac:dyDescent="0.2">
      <c r="B748"/>
      <c r="C748" s="220"/>
      <c r="D748" s="221"/>
      <c r="E748" s="221"/>
      <c r="F748" s="221"/>
      <c r="G748" s="221"/>
      <c r="H748" s="221"/>
      <c r="I748" s="221"/>
      <c r="J748" s="221"/>
      <c r="K748" s="221"/>
      <c r="L748" s="221"/>
      <c r="M748" s="221"/>
      <c r="N748" s="221"/>
      <c r="O748" s="221"/>
      <c r="P748" s="221"/>
      <c r="Q748" s="221"/>
      <c r="R748" s="221"/>
      <c r="S748" s="221"/>
      <c r="T748" s="221"/>
      <c r="U748" s="221"/>
      <c r="V748" s="221"/>
    </row>
    <row r="749" spans="2:22" ht="15.75" customHeight="1" x14ac:dyDescent="0.2">
      <c r="B749"/>
      <c r="C749" s="220"/>
      <c r="D749" s="221"/>
      <c r="E749" s="221"/>
      <c r="F749" s="221"/>
      <c r="G749" s="221"/>
      <c r="H749" s="221"/>
      <c r="I749" s="221"/>
      <c r="J749" s="221"/>
      <c r="K749" s="221"/>
      <c r="L749" s="221"/>
      <c r="M749" s="221"/>
      <c r="N749" s="221"/>
      <c r="O749" s="221"/>
      <c r="P749" s="221"/>
      <c r="Q749" s="221"/>
      <c r="R749" s="221"/>
      <c r="S749" s="221"/>
      <c r="T749" s="221"/>
      <c r="U749" s="221"/>
      <c r="V749" s="221"/>
    </row>
    <row r="750" spans="2:22" ht="15.75" customHeight="1" x14ac:dyDescent="0.2">
      <c r="B750"/>
      <c r="C750" s="220"/>
      <c r="D750" s="221"/>
      <c r="E750" s="221"/>
      <c r="F750" s="221"/>
      <c r="G750" s="221"/>
      <c r="H750" s="221"/>
      <c r="I750" s="221"/>
      <c r="J750" s="221"/>
      <c r="K750" s="221"/>
      <c r="L750" s="221"/>
      <c r="M750" s="221"/>
      <c r="N750" s="221"/>
      <c r="O750" s="221"/>
      <c r="P750" s="221"/>
      <c r="Q750" s="221"/>
      <c r="R750" s="221"/>
      <c r="S750" s="221"/>
      <c r="T750" s="221"/>
      <c r="U750" s="221"/>
      <c r="V750" s="221"/>
    </row>
    <row r="751" spans="2:22" ht="15.75" customHeight="1" x14ac:dyDescent="0.2">
      <c r="B751"/>
      <c r="C751" s="220"/>
      <c r="D751" s="221"/>
      <c r="E751" s="221"/>
      <c r="F751" s="221"/>
      <c r="G751" s="221"/>
      <c r="H751" s="221"/>
      <c r="I751" s="221"/>
      <c r="J751" s="221"/>
      <c r="K751" s="221"/>
      <c r="L751" s="221"/>
      <c r="M751" s="221"/>
      <c r="N751" s="221"/>
      <c r="O751" s="221"/>
      <c r="P751" s="221"/>
      <c r="Q751" s="221"/>
      <c r="R751" s="221"/>
      <c r="S751" s="221"/>
      <c r="T751" s="221"/>
      <c r="U751" s="221"/>
      <c r="V751" s="221"/>
    </row>
    <row r="752" spans="2:22" ht="15.75" customHeight="1" x14ac:dyDescent="0.2">
      <c r="B752"/>
      <c r="C752" s="220"/>
      <c r="D752" s="221"/>
      <c r="E752" s="221"/>
      <c r="F752" s="221"/>
      <c r="G752" s="221"/>
      <c r="H752" s="221"/>
      <c r="I752" s="221"/>
      <c r="J752" s="221"/>
      <c r="K752" s="221"/>
      <c r="L752" s="221"/>
      <c r="M752" s="221"/>
      <c r="N752" s="221"/>
      <c r="O752" s="221"/>
      <c r="P752" s="221"/>
      <c r="Q752" s="221"/>
      <c r="R752" s="221"/>
      <c r="S752" s="221"/>
      <c r="T752" s="221"/>
      <c r="U752" s="221"/>
      <c r="V752" s="221"/>
    </row>
    <row r="753" spans="2:22" ht="15.75" customHeight="1" x14ac:dyDescent="0.2">
      <c r="B753"/>
      <c r="C753" s="220"/>
      <c r="D753" s="221"/>
      <c r="E753" s="221"/>
      <c r="F753" s="221"/>
      <c r="G753" s="221"/>
      <c r="H753" s="221"/>
      <c r="I753" s="221"/>
      <c r="J753" s="221"/>
      <c r="K753" s="221"/>
      <c r="L753" s="221"/>
      <c r="M753" s="221"/>
      <c r="N753" s="221"/>
      <c r="O753" s="221"/>
      <c r="P753" s="221"/>
      <c r="Q753" s="221"/>
      <c r="R753" s="221"/>
      <c r="S753" s="221"/>
      <c r="T753" s="221"/>
      <c r="U753" s="221"/>
      <c r="V753" s="221"/>
    </row>
    <row r="754" spans="2:22" ht="15.75" customHeight="1" x14ac:dyDescent="0.2">
      <c r="B754"/>
      <c r="C754" s="220"/>
      <c r="D754" s="221"/>
      <c r="E754" s="221"/>
      <c r="F754" s="221"/>
      <c r="G754" s="221"/>
      <c r="H754" s="221"/>
      <c r="I754" s="221"/>
      <c r="J754" s="221"/>
      <c r="K754" s="221"/>
      <c r="L754" s="221"/>
      <c r="M754" s="221"/>
      <c r="N754" s="221"/>
      <c r="O754" s="221"/>
      <c r="P754" s="221"/>
      <c r="Q754" s="221"/>
      <c r="R754" s="221"/>
      <c r="S754" s="221"/>
      <c r="T754" s="221"/>
      <c r="U754" s="221"/>
      <c r="V754" s="221"/>
    </row>
    <row r="755" spans="2:22" ht="15.75" customHeight="1" x14ac:dyDescent="0.2">
      <c r="B755"/>
      <c r="C755" s="220"/>
      <c r="D755" s="221"/>
      <c r="E755" s="221"/>
      <c r="F755" s="221"/>
      <c r="G755" s="221"/>
      <c r="H755" s="221"/>
      <c r="I755" s="221"/>
      <c r="J755" s="221"/>
      <c r="K755" s="221"/>
      <c r="L755" s="221"/>
      <c r="M755" s="221"/>
      <c r="N755" s="221"/>
      <c r="O755" s="221"/>
      <c r="P755" s="221"/>
      <c r="Q755" s="221"/>
      <c r="R755" s="221"/>
      <c r="S755" s="221"/>
      <c r="T755" s="221"/>
      <c r="U755" s="221"/>
      <c r="V755" s="221"/>
    </row>
    <row r="756" spans="2:22" ht="15.75" customHeight="1" x14ac:dyDescent="0.2">
      <c r="B756"/>
      <c r="C756" s="220"/>
      <c r="D756" s="221"/>
      <c r="E756" s="221"/>
      <c r="F756" s="221"/>
      <c r="G756" s="221"/>
      <c r="H756" s="221"/>
      <c r="I756" s="221"/>
      <c r="J756" s="221"/>
      <c r="K756" s="221"/>
      <c r="L756" s="221"/>
      <c r="M756" s="221"/>
      <c r="N756" s="221"/>
      <c r="O756" s="221"/>
      <c r="P756" s="221"/>
      <c r="Q756" s="221"/>
      <c r="R756" s="221"/>
      <c r="S756" s="221"/>
      <c r="T756" s="221"/>
      <c r="U756" s="221"/>
      <c r="V756" s="221"/>
    </row>
    <row r="757" spans="2:22" ht="15.75" customHeight="1" x14ac:dyDescent="0.2">
      <c r="B757"/>
      <c r="C757" s="220"/>
      <c r="D757" s="221"/>
      <c r="E757" s="221"/>
      <c r="F757" s="221"/>
      <c r="G757" s="221"/>
      <c r="H757" s="221"/>
      <c r="I757" s="221"/>
      <c r="J757" s="221"/>
      <c r="K757" s="221"/>
      <c r="L757" s="221"/>
      <c r="M757" s="221"/>
      <c r="N757" s="221"/>
      <c r="O757" s="221"/>
      <c r="P757" s="221"/>
      <c r="Q757" s="221"/>
      <c r="R757" s="221"/>
      <c r="S757" s="221"/>
      <c r="T757" s="221"/>
      <c r="U757" s="221"/>
      <c r="V757" s="221"/>
    </row>
    <row r="758" spans="2:22" ht="15.75" customHeight="1" x14ac:dyDescent="0.2">
      <c r="B758"/>
      <c r="C758" s="220"/>
      <c r="D758" s="221"/>
      <c r="E758" s="221"/>
      <c r="F758" s="221"/>
      <c r="G758" s="221"/>
      <c r="H758" s="221"/>
      <c r="I758" s="221"/>
      <c r="J758" s="221"/>
      <c r="K758" s="221"/>
      <c r="L758" s="221"/>
      <c r="M758" s="221"/>
      <c r="N758" s="221"/>
      <c r="O758" s="221"/>
      <c r="P758" s="221"/>
      <c r="Q758" s="221"/>
      <c r="R758" s="221"/>
      <c r="S758" s="221"/>
      <c r="T758" s="221"/>
      <c r="U758" s="221"/>
      <c r="V758" s="221"/>
    </row>
    <row r="759" spans="2:22" ht="15.75" customHeight="1" x14ac:dyDescent="0.2">
      <c r="B759"/>
      <c r="C759" s="220"/>
      <c r="D759" s="221"/>
      <c r="E759" s="221"/>
      <c r="F759" s="221"/>
      <c r="G759" s="221"/>
      <c r="H759" s="221"/>
      <c r="I759" s="221"/>
      <c r="J759" s="221"/>
      <c r="K759" s="221"/>
      <c r="L759" s="221"/>
      <c r="M759" s="221"/>
      <c r="N759" s="221"/>
      <c r="O759" s="221"/>
      <c r="P759" s="221"/>
      <c r="Q759" s="221"/>
      <c r="R759" s="221"/>
      <c r="S759" s="221"/>
      <c r="T759" s="221"/>
      <c r="U759" s="221"/>
      <c r="V759" s="221"/>
    </row>
    <row r="760" spans="2:22" ht="15.75" customHeight="1" x14ac:dyDescent="0.2">
      <c r="B760"/>
      <c r="C760" s="220"/>
      <c r="D760" s="221"/>
      <c r="E760" s="221"/>
      <c r="F760" s="221"/>
      <c r="G760" s="221"/>
      <c r="H760" s="221"/>
      <c r="I760" s="221"/>
      <c r="J760" s="221"/>
      <c r="K760" s="221"/>
      <c r="L760" s="221"/>
      <c r="M760" s="221"/>
      <c r="N760" s="221"/>
      <c r="O760" s="221"/>
      <c r="P760" s="221"/>
      <c r="Q760" s="221"/>
      <c r="R760" s="221"/>
      <c r="S760" s="221"/>
      <c r="T760" s="221"/>
      <c r="U760" s="221"/>
      <c r="V760" s="221"/>
    </row>
    <row r="761" spans="2:22" ht="15.75" customHeight="1" x14ac:dyDescent="0.2">
      <c r="B761"/>
      <c r="C761" s="220"/>
      <c r="D761" s="221"/>
      <c r="E761" s="221"/>
      <c r="F761" s="221"/>
      <c r="G761" s="221"/>
      <c r="H761" s="221"/>
      <c r="I761" s="221"/>
      <c r="J761" s="221"/>
      <c r="K761" s="221"/>
      <c r="L761" s="221"/>
      <c r="M761" s="221"/>
      <c r="N761" s="221"/>
      <c r="O761" s="221"/>
      <c r="P761" s="221"/>
      <c r="Q761" s="221"/>
      <c r="R761" s="221"/>
      <c r="S761" s="221"/>
      <c r="T761" s="221"/>
      <c r="U761" s="221"/>
      <c r="V761" s="221"/>
    </row>
    <row r="762" spans="2:22" ht="15.75" customHeight="1" x14ac:dyDescent="0.2">
      <c r="B762"/>
      <c r="C762" s="220"/>
      <c r="D762" s="221"/>
      <c r="E762" s="221"/>
      <c r="F762" s="221"/>
      <c r="G762" s="221"/>
      <c r="H762" s="221"/>
      <c r="I762" s="221"/>
      <c r="J762" s="221"/>
      <c r="K762" s="221"/>
      <c r="L762" s="221"/>
      <c r="M762" s="221"/>
      <c r="N762" s="221"/>
      <c r="O762" s="221"/>
      <c r="P762" s="221"/>
      <c r="Q762" s="221"/>
      <c r="R762" s="221"/>
      <c r="S762" s="221"/>
      <c r="T762" s="221"/>
      <c r="U762" s="221"/>
      <c r="V762" s="221"/>
    </row>
    <row r="763" spans="2:22" ht="15.75" customHeight="1" x14ac:dyDescent="0.2">
      <c r="B763"/>
      <c r="C763" s="220"/>
      <c r="D763" s="221"/>
      <c r="E763" s="221"/>
      <c r="F763" s="221"/>
      <c r="G763" s="221"/>
      <c r="H763" s="221"/>
      <c r="I763" s="221"/>
      <c r="J763" s="221"/>
      <c r="K763" s="221"/>
      <c r="L763" s="221"/>
      <c r="M763" s="221"/>
      <c r="N763" s="221"/>
      <c r="O763" s="221"/>
      <c r="P763" s="221"/>
      <c r="Q763" s="221"/>
      <c r="R763" s="221"/>
      <c r="S763" s="221"/>
      <c r="T763" s="221"/>
      <c r="U763" s="221"/>
      <c r="V763" s="221"/>
    </row>
    <row r="764" spans="2:22" ht="15.75" customHeight="1" x14ac:dyDescent="0.2">
      <c r="B764"/>
      <c r="C764" s="220"/>
      <c r="D764" s="221"/>
      <c r="E764" s="221"/>
      <c r="F764" s="221"/>
      <c r="G764" s="221"/>
      <c r="H764" s="221"/>
      <c r="I764" s="221"/>
      <c r="J764" s="221"/>
      <c r="K764" s="221"/>
      <c r="L764" s="221"/>
      <c r="M764" s="221"/>
      <c r="N764" s="221"/>
      <c r="O764" s="221"/>
      <c r="P764" s="221"/>
      <c r="Q764" s="221"/>
      <c r="R764" s="221"/>
      <c r="S764" s="221"/>
      <c r="T764" s="221"/>
      <c r="U764" s="221"/>
      <c r="V764" s="221"/>
    </row>
    <row r="765" spans="2:22" ht="15.75" customHeight="1" x14ac:dyDescent="0.2">
      <c r="B765"/>
      <c r="C765" s="220"/>
      <c r="D765" s="221"/>
      <c r="E765" s="221"/>
      <c r="F765" s="221"/>
      <c r="G765" s="221"/>
      <c r="H765" s="221"/>
      <c r="I765" s="221"/>
      <c r="J765" s="221"/>
      <c r="K765" s="221"/>
      <c r="L765" s="221"/>
      <c r="M765" s="221"/>
      <c r="N765" s="221"/>
      <c r="O765" s="221"/>
      <c r="P765" s="221"/>
      <c r="Q765" s="221"/>
      <c r="R765" s="221"/>
      <c r="S765" s="221"/>
      <c r="T765" s="221"/>
      <c r="U765" s="221"/>
      <c r="V765" s="221"/>
    </row>
    <row r="766" spans="2:22" ht="15.75" customHeight="1" x14ac:dyDescent="0.2">
      <c r="B766"/>
      <c r="C766" s="220"/>
      <c r="D766" s="221"/>
      <c r="E766" s="221"/>
      <c r="F766" s="221"/>
      <c r="G766" s="221"/>
      <c r="H766" s="221"/>
      <c r="I766" s="221"/>
      <c r="J766" s="221"/>
      <c r="K766" s="221"/>
      <c r="L766" s="221"/>
      <c r="M766" s="221"/>
      <c r="N766" s="221"/>
      <c r="O766" s="221"/>
      <c r="P766" s="221"/>
      <c r="Q766" s="221"/>
      <c r="R766" s="221"/>
      <c r="S766" s="221"/>
      <c r="T766" s="221"/>
      <c r="U766" s="221"/>
      <c r="V766" s="221"/>
    </row>
    <row r="767" spans="2:22" ht="15.75" customHeight="1" x14ac:dyDescent="0.2">
      <c r="B767"/>
      <c r="C767" s="220"/>
      <c r="D767" s="221"/>
      <c r="E767" s="221"/>
      <c r="F767" s="221"/>
      <c r="G767" s="221"/>
      <c r="H767" s="221"/>
      <c r="I767" s="221"/>
      <c r="J767" s="221"/>
      <c r="K767" s="221"/>
      <c r="L767" s="221"/>
      <c r="M767" s="221"/>
      <c r="N767" s="221"/>
      <c r="O767" s="221"/>
      <c r="P767" s="221"/>
      <c r="Q767" s="221"/>
      <c r="R767" s="221"/>
      <c r="S767" s="221"/>
      <c r="T767" s="221"/>
      <c r="U767" s="221"/>
      <c r="V767" s="221"/>
    </row>
    <row r="768" spans="2:22" ht="15.75" customHeight="1" x14ac:dyDescent="0.2">
      <c r="B768"/>
      <c r="C768" s="220"/>
      <c r="D768" s="221"/>
      <c r="E768" s="221"/>
      <c r="F768" s="221"/>
      <c r="G768" s="221"/>
      <c r="H768" s="221"/>
      <c r="I768" s="221"/>
      <c r="J768" s="221"/>
      <c r="K768" s="221"/>
      <c r="L768" s="221"/>
      <c r="M768" s="221"/>
      <c r="N768" s="221"/>
      <c r="O768" s="221"/>
      <c r="P768" s="221"/>
      <c r="Q768" s="221"/>
      <c r="R768" s="221"/>
      <c r="S768" s="221"/>
      <c r="T768" s="221"/>
      <c r="U768" s="221"/>
      <c r="V768" s="221"/>
    </row>
    <row r="769" spans="2:22" ht="15.75" customHeight="1" x14ac:dyDescent="0.2">
      <c r="B769"/>
      <c r="C769" s="220"/>
      <c r="D769" s="221"/>
      <c r="E769" s="221"/>
      <c r="F769" s="221"/>
      <c r="G769" s="221"/>
      <c r="H769" s="221"/>
      <c r="I769" s="221"/>
      <c r="J769" s="221"/>
      <c r="K769" s="221"/>
      <c r="L769" s="221"/>
      <c r="M769" s="221"/>
      <c r="N769" s="221"/>
      <c r="O769" s="221"/>
      <c r="P769" s="221"/>
      <c r="Q769" s="221"/>
      <c r="R769" s="221"/>
      <c r="S769" s="221"/>
      <c r="T769" s="221"/>
      <c r="U769" s="221"/>
      <c r="V769" s="221"/>
    </row>
    <row r="770" spans="2:22" ht="15.75" customHeight="1" x14ac:dyDescent="0.2">
      <c r="B770"/>
      <c r="C770" s="220"/>
      <c r="D770" s="221"/>
      <c r="E770" s="221"/>
      <c r="F770" s="221"/>
      <c r="G770" s="221"/>
      <c r="H770" s="221"/>
      <c r="I770" s="221"/>
      <c r="J770" s="221"/>
      <c r="K770" s="221"/>
      <c r="L770" s="221"/>
      <c r="M770" s="221"/>
      <c r="N770" s="221"/>
      <c r="O770" s="221"/>
      <c r="P770" s="221"/>
      <c r="Q770" s="221"/>
      <c r="R770" s="221"/>
      <c r="S770" s="221"/>
      <c r="T770" s="221"/>
      <c r="U770" s="221"/>
      <c r="V770" s="221"/>
    </row>
    <row r="771" spans="2:22" ht="15.75" customHeight="1" x14ac:dyDescent="0.2">
      <c r="B771"/>
      <c r="C771" s="220"/>
      <c r="D771" s="221"/>
      <c r="E771" s="221"/>
      <c r="F771" s="221"/>
      <c r="G771" s="221"/>
      <c r="H771" s="221"/>
      <c r="I771" s="221"/>
      <c r="J771" s="221"/>
      <c r="K771" s="221"/>
      <c r="L771" s="221"/>
      <c r="M771" s="221"/>
      <c r="N771" s="221"/>
      <c r="O771" s="221"/>
      <c r="P771" s="221"/>
      <c r="Q771" s="221"/>
      <c r="R771" s="221"/>
      <c r="S771" s="221"/>
      <c r="T771" s="221"/>
      <c r="U771" s="221"/>
      <c r="V771" s="221"/>
    </row>
    <row r="772" spans="2:22" ht="15.75" customHeight="1" x14ac:dyDescent="0.2">
      <c r="B772"/>
      <c r="C772" s="220"/>
      <c r="D772" s="221"/>
      <c r="E772" s="221"/>
      <c r="F772" s="221"/>
      <c r="G772" s="221"/>
      <c r="H772" s="221"/>
      <c r="I772" s="221"/>
      <c r="J772" s="221"/>
      <c r="K772" s="221"/>
      <c r="L772" s="221"/>
      <c r="M772" s="221"/>
      <c r="N772" s="221"/>
      <c r="O772" s="221"/>
      <c r="P772" s="221"/>
      <c r="Q772" s="221"/>
      <c r="R772" s="221"/>
      <c r="S772" s="221"/>
      <c r="T772" s="221"/>
      <c r="U772" s="221"/>
      <c r="V772" s="221"/>
    </row>
    <row r="773" spans="2:22" ht="15.75" customHeight="1" x14ac:dyDescent="0.2">
      <c r="B773"/>
      <c r="C773" s="220"/>
      <c r="D773" s="221"/>
      <c r="E773" s="221"/>
      <c r="F773" s="221"/>
      <c r="G773" s="221"/>
      <c r="H773" s="221"/>
      <c r="I773" s="221"/>
      <c r="J773" s="221"/>
      <c r="K773" s="221"/>
      <c r="L773" s="221"/>
      <c r="M773" s="221"/>
      <c r="N773" s="221"/>
      <c r="O773" s="221"/>
      <c r="P773" s="221"/>
      <c r="Q773" s="221"/>
      <c r="R773" s="221"/>
      <c r="S773" s="221"/>
      <c r="T773" s="221"/>
      <c r="U773" s="221"/>
      <c r="V773" s="221"/>
    </row>
    <row r="774" spans="2:22" ht="15.75" customHeight="1" x14ac:dyDescent="0.2">
      <c r="B774"/>
      <c r="C774" s="220"/>
      <c r="D774" s="221"/>
      <c r="E774" s="221"/>
      <c r="F774" s="221"/>
      <c r="G774" s="221"/>
      <c r="H774" s="221"/>
      <c r="I774" s="221"/>
      <c r="J774" s="221"/>
      <c r="K774" s="221"/>
      <c r="L774" s="221"/>
      <c r="M774" s="221"/>
      <c r="N774" s="221"/>
      <c r="O774" s="221"/>
      <c r="P774" s="221"/>
      <c r="Q774" s="221"/>
      <c r="R774" s="221"/>
      <c r="S774" s="221"/>
      <c r="T774" s="221"/>
      <c r="U774" s="221"/>
      <c r="V774" s="221"/>
    </row>
    <row r="775" spans="2:22" ht="15.75" customHeight="1" x14ac:dyDescent="0.2">
      <c r="B775"/>
      <c r="C775" s="220"/>
      <c r="D775" s="221"/>
      <c r="E775" s="221"/>
      <c r="F775" s="221"/>
      <c r="G775" s="221"/>
      <c r="H775" s="221"/>
      <c r="I775" s="221"/>
      <c r="J775" s="221"/>
      <c r="K775" s="221"/>
      <c r="L775" s="221"/>
      <c r="M775" s="221"/>
      <c r="N775" s="221"/>
      <c r="O775" s="221"/>
      <c r="P775" s="221"/>
      <c r="Q775" s="221"/>
      <c r="R775" s="221"/>
      <c r="S775" s="221"/>
      <c r="T775" s="221"/>
      <c r="U775" s="221"/>
      <c r="V775" s="221"/>
    </row>
    <row r="776" spans="2:22" ht="15.75" customHeight="1" x14ac:dyDescent="0.2">
      <c r="B776"/>
      <c r="C776" s="220"/>
      <c r="D776" s="221"/>
      <c r="E776" s="221"/>
      <c r="F776" s="221"/>
      <c r="G776" s="221"/>
      <c r="H776" s="221"/>
      <c r="I776" s="221"/>
      <c r="J776" s="221"/>
      <c r="K776" s="221"/>
      <c r="L776" s="221"/>
      <c r="M776" s="221"/>
      <c r="N776" s="221"/>
      <c r="O776" s="221"/>
      <c r="P776" s="221"/>
      <c r="Q776" s="221"/>
      <c r="R776" s="221"/>
      <c r="S776" s="221"/>
      <c r="T776" s="221"/>
      <c r="U776" s="221"/>
      <c r="V776" s="221"/>
    </row>
    <row r="777" spans="2:22" ht="15.75" customHeight="1" x14ac:dyDescent="0.2">
      <c r="B777"/>
      <c r="C777" s="220"/>
      <c r="D777" s="221"/>
      <c r="E777" s="221"/>
      <c r="F777" s="221"/>
      <c r="G777" s="221"/>
      <c r="H777" s="221"/>
      <c r="I777" s="221"/>
      <c r="J777" s="221"/>
      <c r="K777" s="221"/>
      <c r="L777" s="221"/>
      <c r="M777" s="221"/>
      <c r="N777" s="221"/>
      <c r="O777" s="221"/>
      <c r="P777" s="221"/>
      <c r="Q777" s="221"/>
      <c r="R777" s="221"/>
      <c r="S777" s="221"/>
      <c r="T777" s="221"/>
      <c r="U777" s="221"/>
      <c r="V777" s="221"/>
    </row>
    <row r="778" spans="2:22" ht="15.75" customHeight="1" x14ac:dyDescent="0.2">
      <c r="B778"/>
      <c r="C778" s="220"/>
      <c r="D778" s="221"/>
      <c r="E778" s="221"/>
      <c r="F778" s="221"/>
      <c r="G778" s="221"/>
      <c r="H778" s="221"/>
      <c r="I778" s="221"/>
      <c r="J778" s="221"/>
      <c r="K778" s="221"/>
      <c r="L778" s="221"/>
      <c r="M778" s="221"/>
      <c r="N778" s="221"/>
      <c r="O778" s="221"/>
      <c r="P778" s="221"/>
      <c r="Q778" s="221"/>
      <c r="R778" s="221"/>
      <c r="S778" s="221"/>
      <c r="T778" s="221"/>
      <c r="U778" s="221"/>
      <c r="V778" s="221"/>
    </row>
    <row r="779" spans="2:22" ht="15.75" customHeight="1" x14ac:dyDescent="0.2">
      <c r="B779"/>
      <c r="C779" s="220"/>
      <c r="D779" s="221"/>
      <c r="E779" s="221"/>
      <c r="F779" s="221"/>
      <c r="G779" s="221"/>
      <c r="H779" s="221"/>
      <c r="I779" s="221"/>
      <c r="J779" s="221"/>
      <c r="K779" s="221"/>
      <c r="L779" s="221"/>
      <c r="M779" s="221"/>
      <c r="N779" s="221"/>
      <c r="O779" s="221"/>
      <c r="P779" s="221"/>
      <c r="Q779" s="221"/>
      <c r="R779" s="221"/>
      <c r="S779" s="221"/>
      <c r="T779" s="221"/>
      <c r="U779" s="221"/>
      <c r="V779" s="221"/>
    </row>
    <row r="780" spans="2:22" ht="15.75" customHeight="1" x14ac:dyDescent="0.2">
      <c r="B780"/>
      <c r="C780" s="220"/>
      <c r="D780" s="221"/>
      <c r="E780" s="221"/>
      <c r="F780" s="221"/>
      <c r="G780" s="221"/>
      <c r="H780" s="221"/>
      <c r="I780" s="221"/>
      <c r="J780" s="221"/>
      <c r="K780" s="221"/>
      <c r="L780" s="221"/>
      <c r="M780" s="221"/>
      <c r="N780" s="221"/>
      <c r="O780" s="221"/>
      <c r="P780" s="221"/>
      <c r="Q780" s="221"/>
      <c r="R780" s="221"/>
      <c r="S780" s="221"/>
      <c r="T780" s="221"/>
      <c r="U780" s="221"/>
      <c r="V780" s="221"/>
    </row>
    <row r="781" spans="2:22" ht="15.75" customHeight="1" x14ac:dyDescent="0.2">
      <c r="B781"/>
      <c r="C781" s="220"/>
      <c r="D781" s="221"/>
      <c r="E781" s="221"/>
      <c r="F781" s="221"/>
      <c r="G781" s="221"/>
      <c r="H781" s="221"/>
      <c r="I781" s="221"/>
      <c r="J781" s="221"/>
      <c r="K781" s="221"/>
      <c r="L781" s="221"/>
      <c r="M781" s="221"/>
      <c r="N781" s="221"/>
      <c r="O781" s="221"/>
      <c r="P781" s="221"/>
      <c r="Q781" s="221"/>
      <c r="R781" s="221"/>
      <c r="S781" s="221"/>
      <c r="T781" s="221"/>
      <c r="U781" s="221"/>
      <c r="V781" s="221"/>
    </row>
    <row r="782" spans="2:22" ht="15.75" customHeight="1" x14ac:dyDescent="0.2">
      <c r="B782"/>
      <c r="C782" s="220"/>
      <c r="D782" s="221"/>
      <c r="E782" s="221"/>
      <c r="F782" s="221"/>
      <c r="G782" s="221"/>
      <c r="H782" s="221"/>
      <c r="I782" s="221"/>
      <c r="J782" s="221"/>
      <c r="K782" s="221"/>
      <c r="L782" s="221"/>
      <c r="M782" s="221"/>
      <c r="N782" s="221"/>
      <c r="O782" s="221"/>
      <c r="P782" s="221"/>
      <c r="Q782" s="221"/>
      <c r="R782" s="221"/>
      <c r="S782" s="221"/>
      <c r="T782" s="221"/>
      <c r="U782" s="221"/>
      <c r="V782" s="221"/>
    </row>
    <row r="783" spans="2:22" ht="15.75" customHeight="1" x14ac:dyDescent="0.2">
      <c r="B783"/>
      <c r="C783" s="220"/>
      <c r="D783" s="221"/>
      <c r="E783" s="221"/>
      <c r="F783" s="221"/>
      <c r="G783" s="221"/>
      <c r="H783" s="221"/>
      <c r="I783" s="221"/>
      <c r="J783" s="221"/>
      <c r="K783" s="221"/>
      <c r="L783" s="221"/>
      <c r="M783" s="221"/>
      <c r="N783" s="221"/>
      <c r="O783" s="221"/>
      <c r="P783" s="221"/>
      <c r="Q783" s="221"/>
      <c r="R783" s="221"/>
      <c r="S783" s="221"/>
      <c r="T783" s="221"/>
      <c r="U783" s="221"/>
      <c r="V783" s="221"/>
    </row>
    <row r="784" spans="2:22" ht="15.75" customHeight="1" x14ac:dyDescent="0.2">
      <c r="B784"/>
      <c r="C784" s="220"/>
      <c r="D784" s="221"/>
      <c r="E784" s="221"/>
      <c r="F784" s="221"/>
      <c r="G784" s="221"/>
      <c r="H784" s="221"/>
      <c r="I784" s="221"/>
      <c r="J784" s="221"/>
      <c r="K784" s="221"/>
      <c r="L784" s="221"/>
      <c r="M784" s="221"/>
      <c r="N784" s="221"/>
      <c r="O784" s="221"/>
      <c r="P784" s="221"/>
      <c r="Q784" s="221"/>
      <c r="R784" s="221"/>
      <c r="S784" s="221"/>
      <c r="T784" s="221"/>
      <c r="U784" s="221"/>
      <c r="V784" s="221"/>
    </row>
    <row r="785" spans="2:22" ht="15.75" customHeight="1" x14ac:dyDescent="0.2">
      <c r="B785"/>
      <c r="C785" s="220"/>
      <c r="D785" s="221"/>
      <c r="E785" s="221"/>
      <c r="F785" s="221"/>
      <c r="G785" s="221"/>
      <c r="H785" s="221"/>
      <c r="I785" s="221"/>
      <c r="J785" s="221"/>
      <c r="K785" s="221"/>
      <c r="L785" s="221"/>
      <c r="M785" s="221"/>
      <c r="N785" s="221"/>
      <c r="O785" s="221"/>
      <c r="P785" s="221"/>
      <c r="Q785" s="221"/>
      <c r="R785" s="221"/>
      <c r="S785" s="221"/>
      <c r="T785" s="221"/>
      <c r="U785" s="221"/>
      <c r="V785" s="221"/>
    </row>
    <row r="786" spans="2:22" ht="15.75" customHeight="1" x14ac:dyDescent="0.2">
      <c r="B786"/>
      <c r="C786" s="220"/>
      <c r="D786" s="221"/>
      <c r="E786" s="221"/>
      <c r="F786" s="221"/>
      <c r="G786" s="221"/>
      <c r="H786" s="221"/>
      <c r="I786" s="221"/>
      <c r="J786" s="221"/>
      <c r="K786" s="221"/>
      <c r="L786" s="221"/>
      <c r="M786" s="221"/>
      <c r="N786" s="221"/>
      <c r="O786" s="221"/>
      <c r="P786" s="221"/>
      <c r="Q786" s="221"/>
      <c r="R786" s="221"/>
      <c r="S786" s="221"/>
      <c r="T786" s="221"/>
      <c r="U786" s="221"/>
      <c r="V786" s="221"/>
    </row>
    <row r="787" spans="2:22" ht="15.75" customHeight="1" x14ac:dyDescent="0.2">
      <c r="B787"/>
      <c r="C787" s="220"/>
      <c r="D787" s="221"/>
      <c r="E787" s="221"/>
      <c r="F787" s="221"/>
      <c r="G787" s="221"/>
      <c r="H787" s="221"/>
      <c r="I787" s="221"/>
      <c r="J787" s="221"/>
      <c r="K787" s="221"/>
      <c r="L787" s="221"/>
      <c r="M787" s="221"/>
      <c r="N787" s="221"/>
      <c r="O787" s="221"/>
      <c r="P787" s="221"/>
      <c r="Q787" s="221"/>
      <c r="R787" s="221"/>
      <c r="S787" s="221"/>
      <c r="T787" s="221"/>
      <c r="U787" s="221"/>
      <c r="V787" s="221"/>
    </row>
    <row r="788" spans="2:22" ht="15.75" customHeight="1" x14ac:dyDescent="0.2">
      <c r="B788"/>
      <c r="C788" s="220"/>
      <c r="D788" s="221"/>
      <c r="E788" s="221"/>
      <c r="F788" s="221"/>
      <c r="G788" s="221"/>
      <c r="H788" s="221"/>
      <c r="I788" s="221"/>
      <c r="J788" s="221"/>
      <c r="K788" s="221"/>
      <c r="L788" s="221"/>
      <c r="M788" s="221"/>
      <c r="N788" s="221"/>
      <c r="O788" s="221"/>
      <c r="P788" s="221"/>
      <c r="Q788" s="221"/>
      <c r="R788" s="221"/>
      <c r="S788" s="221"/>
      <c r="T788" s="221"/>
      <c r="U788" s="221"/>
      <c r="V788" s="221"/>
    </row>
    <row r="789" spans="2:22" ht="15.75" customHeight="1" x14ac:dyDescent="0.2">
      <c r="B789"/>
      <c r="C789" s="220"/>
      <c r="D789" s="221"/>
      <c r="E789" s="221"/>
      <c r="F789" s="221"/>
      <c r="G789" s="221"/>
      <c r="H789" s="221"/>
      <c r="I789" s="221"/>
      <c r="J789" s="221"/>
      <c r="K789" s="221"/>
      <c r="L789" s="221"/>
      <c r="M789" s="221"/>
      <c r="N789" s="221"/>
      <c r="O789" s="221"/>
      <c r="P789" s="221"/>
      <c r="Q789" s="221"/>
      <c r="R789" s="221"/>
      <c r="S789" s="221"/>
      <c r="T789" s="221"/>
      <c r="U789" s="221"/>
      <c r="V789" s="221"/>
    </row>
    <row r="790" spans="2:22" ht="15.75" customHeight="1" x14ac:dyDescent="0.2">
      <c r="B790"/>
      <c r="C790" s="220"/>
      <c r="D790" s="221"/>
      <c r="E790" s="221"/>
      <c r="F790" s="221"/>
      <c r="G790" s="221"/>
      <c r="H790" s="221"/>
      <c r="I790" s="221"/>
      <c r="J790" s="221"/>
      <c r="K790" s="221"/>
      <c r="L790" s="221"/>
      <c r="M790" s="221"/>
      <c r="N790" s="221"/>
      <c r="O790" s="221"/>
      <c r="P790" s="221"/>
      <c r="Q790" s="221"/>
      <c r="R790" s="221"/>
      <c r="S790" s="221"/>
      <c r="T790" s="221"/>
      <c r="U790" s="221"/>
      <c r="V790" s="221"/>
    </row>
    <row r="791" spans="2:22" ht="15.75" customHeight="1" x14ac:dyDescent="0.2">
      <c r="B791"/>
      <c r="C791" s="220"/>
      <c r="D791" s="221"/>
      <c r="E791" s="221"/>
      <c r="F791" s="221"/>
      <c r="G791" s="221"/>
      <c r="H791" s="221"/>
      <c r="I791" s="221"/>
      <c r="J791" s="221"/>
      <c r="K791" s="221"/>
      <c r="L791" s="221"/>
      <c r="M791" s="221"/>
      <c r="N791" s="221"/>
      <c r="O791" s="221"/>
      <c r="P791" s="221"/>
      <c r="Q791" s="221"/>
      <c r="R791" s="221"/>
      <c r="S791" s="221"/>
      <c r="T791" s="221"/>
      <c r="U791" s="221"/>
      <c r="V791" s="221"/>
    </row>
    <row r="792" spans="2:22" ht="15.75" customHeight="1" x14ac:dyDescent="0.2">
      <c r="B792"/>
      <c r="C792" s="220"/>
      <c r="D792" s="221"/>
      <c r="E792" s="221"/>
      <c r="F792" s="221"/>
      <c r="G792" s="221"/>
      <c r="H792" s="221"/>
      <c r="I792" s="221"/>
      <c r="J792" s="221"/>
      <c r="K792" s="221"/>
      <c r="L792" s="221"/>
      <c r="M792" s="221"/>
      <c r="N792" s="221"/>
      <c r="O792" s="221"/>
      <c r="P792" s="221"/>
      <c r="Q792" s="221"/>
      <c r="R792" s="221"/>
      <c r="S792" s="221"/>
      <c r="T792" s="221"/>
      <c r="U792" s="221"/>
      <c r="V792" s="221"/>
    </row>
    <row r="793" spans="2:22" ht="15.75" customHeight="1" x14ac:dyDescent="0.2">
      <c r="B793"/>
      <c r="C793" s="220"/>
      <c r="D793" s="221"/>
      <c r="E793" s="221"/>
      <c r="F793" s="221"/>
      <c r="G793" s="221"/>
      <c r="H793" s="221"/>
      <c r="I793" s="221"/>
      <c r="J793" s="221"/>
      <c r="K793" s="221"/>
      <c r="L793" s="221"/>
      <c r="M793" s="221"/>
      <c r="N793" s="221"/>
      <c r="O793" s="221"/>
      <c r="P793" s="221"/>
      <c r="Q793" s="221"/>
      <c r="R793" s="221"/>
      <c r="S793" s="221"/>
      <c r="T793" s="221"/>
      <c r="U793" s="221"/>
      <c r="V793" s="221"/>
    </row>
    <row r="794" spans="2:22" ht="15.75" customHeight="1" x14ac:dyDescent="0.2">
      <c r="B794"/>
      <c r="C794" s="220"/>
      <c r="D794" s="221"/>
      <c r="E794" s="221"/>
      <c r="F794" s="221"/>
      <c r="G794" s="221"/>
      <c r="H794" s="221"/>
      <c r="I794" s="221"/>
      <c r="J794" s="221"/>
      <c r="K794" s="221"/>
      <c r="L794" s="221"/>
      <c r="M794" s="221"/>
      <c r="N794" s="221"/>
      <c r="O794" s="221"/>
      <c r="P794" s="221"/>
      <c r="Q794" s="221"/>
      <c r="R794" s="221"/>
      <c r="S794" s="221"/>
      <c r="T794" s="221"/>
      <c r="U794" s="221"/>
      <c r="V794" s="221"/>
    </row>
    <row r="795" spans="2:22" ht="15.75" customHeight="1" x14ac:dyDescent="0.2">
      <c r="B795"/>
      <c r="C795" s="220"/>
      <c r="D795" s="221"/>
      <c r="E795" s="221"/>
      <c r="F795" s="221"/>
      <c r="G795" s="221"/>
      <c r="H795" s="221"/>
      <c r="I795" s="221"/>
      <c r="J795" s="221"/>
      <c r="K795" s="221"/>
      <c r="L795" s="221"/>
      <c r="M795" s="221"/>
      <c r="N795" s="221"/>
      <c r="O795" s="221"/>
      <c r="P795" s="221"/>
      <c r="Q795" s="221"/>
      <c r="R795" s="221"/>
      <c r="S795" s="221"/>
      <c r="T795" s="221"/>
      <c r="U795" s="221"/>
      <c r="V795" s="221"/>
    </row>
    <row r="796" spans="2:22" ht="15.75" customHeight="1" x14ac:dyDescent="0.2">
      <c r="B796"/>
      <c r="C796" s="220"/>
      <c r="D796" s="221"/>
      <c r="E796" s="221"/>
      <c r="F796" s="221"/>
      <c r="G796" s="221"/>
      <c r="H796" s="221"/>
      <c r="I796" s="221"/>
      <c r="J796" s="221"/>
      <c r="K796" s="221"/>
      <c r="L796" s="221"/>
      <c r="M796" s="221"/>
      <c r="N796" s="221"/>
      <c r="O796" s="221"/>
      <c r="P796" s="221"/>
      <c r="Q796" s="221"/>
      <c r="R796" s="221"/>
      <c r="S796" s="221"/>
      <c r="T796" s="221"/>
      <c r="U796" s="221"/>
      <c r="V796" s="221"/>
    </row>
    <row r="797" spans="2:22" ht="15.75" customHeight="1" x14ac:dyDescent="0.2">
      <c r="B797"/>
      <c r="C797" s="220"/>
      <c r="D797" s="221"/>
      <c r="E797" s="221"/>
      <c r="F797" s="221"/>
      <c r="G797" s="221"/>
      <c r="H797" s="221"/>
      <c r="I797" s="221"/>
      <c r="J797" s="221"/>
      <c r="K797" s="221"/>
      <c r="L797" s="221"/>
      <c r="M797" s="221"/>
      <c r="N797" s="221"/>
      <c r="O797" s="221"/>
      <c r="P797" s="221"/>
      <c r="Q797" s="221"/>
      <c r="R797" s="221"/>
      <c r="S797" s="221"/>
      <c r="T797" s="221"/>
      <c r="U797" s="221"/>
      <c r="V797" s="221"/>
    </row>
    <row r="798" spans="2:22" ht="15.75" customHeight="1" x14ac:dyDescent="0.2">
      <c r="B798"/>
      <c r="C798" s="220"/>
      <c r="D798" s="221"/>
      <c r="E798" s="221"/>
      <c r="F798" s="221"/>
      <c r="G798" s="221"/>
      <c r="H798" s="221"/>
      <c r="I798" s="221"/>
      <c r="J798" s="221"/>
      <c r="K798" s="221"/>
      <c r="L798" s="221"/>
      <c r="M798" s="221"/>
      <c r="N798" s="221"/>
      <c r="O798" s="221"/>
      <c r="P798" s="221"/>
      <c r="Q798" s="221"/>
      <c r="R798" s="221"/>
      <c r="S798" s="221"/>
      <c r="T798" s="221"/>
      <c r="U798" s="221"/>
      <c r="V798" s="221"/>
    </row>
    <row r="799" spans="2:22" ht="15.75" customHeight="1" x14ac:dyDescent="0.2">
      <c r="B799"/>
      <c r="C799" s="220"/>
      <c r="D799" s="221"/>
      <c r="E799" s="221"/>
      <c r="F799" s="221"/>
      <c r="G799" s="221"/>
      <c r="H799" s="221"/>
      <c r="I799" s="221"/>
      <c r="J799" s="221"/>
      <c r="K799" s="221"/>
      <c r="L799" s="221"/>
      <c r="M799" s="221"/>
      <c r="N799" s="221"/>
      <c r="O799" s="221"/>
      <c r="P799" s="221"/>
      <c r="Q799" s="221"/>
      <c r="R799" s="221"/>
      <c r="S799" s="221"/>
      <c r="T799" s="221"/>
      <c r="U799" s="221"/>
      <c r="V799" s="221"/>
    </row>
    <row r="800" spans="2:22" ht="15.75" customHeight="1" x14ac:dyDescent="0.2">
      <c r="B800"/>
      <c r="C800" s="220"/>
      <c r="D800" s="221"/>
      <c r="E800" s="221"/>
      <c r="F800" s="221"/>
      <c r="G800" s="221"/>
      <c r="H800" s="221"/>
      <c r="I800" s="221"/>
      <c r="J800" s="221"/>
      <c r="K800" s="221"/>
      <c r="L800" s="221"/>
      <c r="M800" s="221"/>
      <c r="N800" s="221"/>
      <c r="O800" s="221"/>
      <c r="P800" s="221"/>
      <c r="Q800" s="221"/>
      <c r="R800" s="221"/>
      <c r="S800" s="221"/>
      <c r="T800" s="221"/>
      <c r="U800" s="221"/>
      <c r="V800" s="221"/>
    </row>
    <row r="801" spans="2:22" ht="15.75" customHeight="1" x14ac:dyDescent="0.2">
      <c r="B801"/>
      <c r="C801" s="220"/>
      <c r="D801" s="221"/>
      <c r="E801" s="221"/>
      <c r="F801" s="221"/>
      <c r="G801" s="221"/>
      <c r="H801" s="221"/>
      <c r="I801" s="221"/>
      <c r="J801" s="221"/>
      <c r="K801" s="221"/>
      <c r="L801" s="221"/>
      <c r="M801" s="221"/>
      <c r="N801" s="221"/>
      <c r="O801" s="221"/>
      <c r="P801" s="221"/>
      <c r="Q801" s="221"/>
      <c r="R801" s="221"/>
      <c r="S801" s="221"/>
      <c r="T801" s="221"/>
      <c r="U801" s="221"/>
      <c r="V801" s="221"/>
    </row>
    <row r="802" spans="2:22" ht="15.75" customHeight="1" x14ac:dyDescent="0.2">
      <c r="B802"/>
      <c r="C802" s="220"/>
      <c r="D802" s="221"/>
      <c r="E802" s="221"/>
      <c r="F802" s="221"/>
      <c r="G802" s="221"/>
      <c r="H802" s="221"/>
      <c r="I802" s="221"/>
      <c r="J802" s="221"/>
      <c r="K802" s="221"/>
      <c r="L802" s="221"/>
      <c r="M802" s="221"/>
      <c r="N802" s="221"/>
      <c r="O802" s="221"/>
      <c r="P802" s="221"/>
      <c r="Q802" s="221"/>
      <c r="R802" s="221"/>
      <c r="S802" s="221"/>
      <c r="T802" s="221"/>
      <c r="U802" s="221"/>
      <c r="V802" s="221"/>
    </row>
    <row r="803" spans="2:22" ht="15.75" customHeight="1" x14ac:dyDescent="0.2">
      <c r="B803"/>
      <c r="C803" s="220"/>
      <c r="D803" s="221"/>
      <c r="E803" s="221"/>
      <c r="F803" s="221"/>
      <c r="G803" s="221"/>
      <c r="H803" s="221"/>
      <c r="I803" s="221"/>
      <c r="J803" s="221"/>
      <c r="K803" s="221"/>
      <c r="L803" s="221"/>
      <c r="M803" s="221"/>
      <c r="N803" s="221"/>
      <c r="O803" s="221"/>
      <c r="P803" s="221"/>
      <c r="Q803" s="221"/>
      <c r="R803" s="221"/>
      <c r="S803" s="221"/>
      <c r="T803" s="221"/>
      <c r="U803" s="221"/>
      <c r="V803" s="221"/>
    </row>
    <row r="804" spans="2:22" ht="15.75" customHeight="1" x14ac:dyDescent="0.2">
      <c r="B804"/>
      <c r="C804" s="220"/>
      <c r="D804" s="221"/>
      <c r="E804" s="221"/>
      <c r="F804" s="221"/>
      <c r="G804" s="221"/>
      <c r="H804" s="221"/>
      <c r="I804" s="221"/>
      <c r="J804" s="221"/>
      <c r="K804" s="221"/>
      <c r="L804" s="221"/>
      <c r="M804" s="221"/>
      <c r="N804" s="221"/>
      <c r="O804" s="221"/>
      <c r="P804" s="221"/>
      <c r="Q804" s="221"/>
      <c r="R804" s="221"/>
      <c r="S804" s="221"/>
      <c r="T804" s="221"/>
      <c r="U804" s="221"/>
      <c r="V804" s="221"/>
    </row>
    <row r="805" spans="2:22" ht="15.75" customHeight="1" x14ac:dyDescent="0.2">
      <c r="B805"/>
      <c r="C805" s="220"/>
      <c r="D805" s="221"/>
      <c r="E805" s="221"/>
      <c r="F805" s="221"/>
      <c r="G805" s="221"/>
      <c r="H805" s="221"/>
      <c r="I805" s="221"/>
      <c r="J805" s="221"/>
      <c r="K805" s="221"/>
      <c r="L805" s="221"/>
      <c r="M805" s="221"/>
      <c r="N805" s="221"/>
      <c r="O805" s="221"/>
      <c r="P805" s="221"/>
      <c r="Q805" s="221"/>
      <c r="R805" s="221"/>
      <c r="S805" s="221"/>
      <c r="T805" s="221"/>
      <c r="U805" s="221"/>
      <c r="V805" s="221"/>
    </row>
    <row r="806" spans="2:22" ht="15.75" customHeight="1" x14ac:dyDescent="0.2">
      <c r="B806"/>
      <c r="C806" s="220"/>
      <c r="D806" s="221"/>
      <c r="E806" s="221"/>
      <c r="F806" s="221"/>
      <c r="G806" s="221"/>
      <c r="H806" s="221"/>
      <c r="I806" s="221"/>
      <c r="J806" s="221"/>
      <c r="K806" s="221"/>
      <c r="L806" s="221"/>
      <c r="M806" s="221"/>
      <c r="N806" s="221"/>
      <c r="O806" s="221"/>
      <c r="P806" s="221"/>
      <c r="Q806" s="221"/>
      <c r="R806" s="221"/>
      <c r="S806" s="221"/>
      <c r="T806" s="221"/>
      <c r="U806" s="221"/>
      <c r="V806" s="221"/>
    </row>
    <row r="807" spans="2:22" ht="15.75" customHeight="1" x14ac:dyDescent="0.2">
      <c r="B807"/>
      <c r="C807" s="220"/>
      <c r="D807" s="221"/>
      <c r="E807" s="221"/>
      <c r="F807" s="221"/>
      <c r="G807" s="221"/>
      <c r="H807" s="221"/>
      <c r="I807" s="221"/>
      <c r="J807" s="221"/>
      <c r="K807" s="221"/>
      <c r="L807" s="221"/>
      <c r="M807" s="221"/>
      <c r="N807" s="221"/>
      <c r="O807" s="221"/>
      <c r="P807" s="221"/>
      <c r="Q807" s="221"/>
      <c r="R807" s="221"/>
      <c r="S807" s="221"/>
      <c r="T807" s="221"/>
      <c r="U807" s="221"/>
      <c r="V807" s="221"/>
    </row>
    <row r="808" spans="2:22" ht="15.75" customHeight="1" x14ac:dyDescent="0.2">
      <c r="B808"/>
      <c r="C808" s="220"/>
      <c r="D808" s="221"/>
      <c r="E808" s="221"/>
      <c r="F808" s="221"/>
      <c r="G808" s="221"/>
      <c r="H808" s="221"/>
      <c r="I808" s="221"/>
      <c r="J808" s="221"/>
      <c r="K808" s="221"/>
      <c r="L808" s="221"/>
      <c r="M808" s="221"/>
      <c r="N808" s="221"/>
      <c r="O808" s="221"/>
      <c r="P808" s="221"/>
      <c r="Q808" s="221"/>
      <c r="R808" s="221"/>
      <c r="S808" s="221"/>
      <c r="T808" s="221"/>
      <c r="U808" s="221"/>
      <c r="V808" s="221"/>
    </row>
    <row r="809" spans="2:22" ht="15.75" customHeight="1" x14ac:dyDescent="0.2">
      <c r="B809"/>
      <c r="C809" s="220"/>
      <c r="D809" s="221"/>
      <c r="E809" s="221"/>
      <c r="F809" s="221"/>
      <c r="G809" s="221"/>
      <c r="H809" s="221"/>
      <c r="I809" s="221"/>
      <c r="J809" s="221"/>
      <c r="K809" s="221"/>
      <c r="L809" s="221"/>
      <c r="M809" s="221"/>
      <c r="N809" s="221"/>
      <c r="O809" s="221"/>
      <c r="P809" s="221"/>
      <c r="Q809" s="221"/>
      <c r="R809" s="221"/>
      <c r="S809" s="221"/>
      <c r="T809" s="221"/>
      <c r="U809" s="221"/>
      <c r="V809" s="221"/>
    </row>
    <row r="810" spans="2:22" ht="15.75" customHeight="1" x14ac:dyDescent="0.2">
      <c r="B810"/>
      <c r="C810" s="220"/>
      <c r="D810" s="221"/>
      <c r="E810" s="221"/>
      <c r="F810" s="221"/>
      <c r="G810" s="221"/>
      <c r="H810" s="221"/>
      <c r="I810" s="221"/>
      <c r="J810" s="221"/>
      <c r="K810" s="221"/>
      <c r="L810" s="221"/>
      <c r="M810" s="221"/>
      <c r="N810" s="221"/>
      <c r="O810" s="221"/>
      <c r="P810" s="221"/>
      <c r="Q810" s="221"/>
      <c r="R810" s="221"/>
      <c r="S810" s="221"/>
      <c r="T810" s="221"/>
      <c r="U810" s="221"/>
      <c r="V810" s="221"/>
    </row>
    <row r="811" spans="2:22" ht="15.75" customHeight="1" x14ac:dyDescent="0.2">
      <c r="B811"/>
      <c r="C811" s="220"/>
      <c r="D811" s="221"/>
      <c r="E811" s="221"/>
      <c r="F811" s="221"/>
      <c r="G811" s="221"/>
      <c r="H811" s="221"/>
      <c r="I811" s="221"/>
      <c r="J811" s="221"/>
      <c r="K811" s="221"/>
      <c r="L811" s="221"/>
      <c r="M811" s="221"/>
      <c r="N811" s="221"/>
      <c r="O811" s="221"/>
      <c r="P811" s="221"/>
      <c r="Q811" s="221"/>
      <c r="R811" s="221"/>
      <c r="S811" s="221"/>
      <c r="T811" s="221"/>
      <c r="U811" s="221"/>
      <c r="V811" s="221"/>
    </row>
    <row r="812" spans="2:22" ht="15.75" customHeight="1" x14ac:dyDescent="0.2">
      <c r="B812"/>
      <c r="C812" s="220"/>
      <c r="D812" s="221"/>
      <c r="E812" s="221"/>
      <c r="F812" s="221"/>
      <c r="G812" s="221"/>
      <c r="H812" s="221"/>
      <c r="I812" s="221"/>
      <c r="J812" s="221"/>
      <c r="K812" s="221"/>
      <c r="L812" s="221"/>
      <c r="M812" s="221"/>
      <c r="N812" s="221"/>
      <c r="O812" s="221"/>
      <c r="P812" s="221"/>
      <c r="Q812" s="221"/>
      <c r="R812" s="221"/>
      <c r="S812" s="221"/>
      <c r="T812" s="221"/>
      <c r="U812" s="221"/>
      <c r="V812" s="221"/>
    </row>
    <row r="813" spans="2:22" ht="15.75" customHeight="1" x14ac:dyDescent="0.2">
      <c r="B813"/>
      <c r="C813" s="220"/>
      <c r="D813" s="221"/>
      <c r="E813" s="221"/>
      <c r="F813" s="221"/>
      <c r="G813" s="221"/>
      <c r="H813" s="221"/>
      <c r="I813" s="221"/>
      <c r="J813" s="221"/>
      <c r="K813" s="221"/>
      <c r="L813" s="221"/>
      <c r="M813" s="221"/>
      <c r="N813" s="221"/>
      <c r="O813" s="221"/>
      <c r="P813" s="221"/>
      <c r="Q813" s="221"/>
      <c r="R813" s="221"/>
      <c r="S813" s="221"/>
      <c r="T813" s="221"/>
      <c r="U813" s="221"/>
      <c r="V813" s="221"/>
    </row>
    <row r="814" spans="2:22" ht="15.75" customHeight="1" x14ac:dyDescent="0.2">
      <c r="B814"/>
      <c r="C814" s="220"/>
      <c r="D814" s="221"/>
      <c r="E814" s="221"/>
      <c r="F814" s="221"/>
      <c r="G814" s="221"/>
      <c r="H814" s="221"/>
      <c r="I814" s="221"/>
      <c r="J814" s="221"/>
      <c r="K814" s="221"/>
      <c r="L814" s="221"/>
      <c r="M814" s="221"/>
      <c r="N814" s="221"/>
      <c r="O814" s="221"/>
      <c r="P814" s="221"/>
      <c r="Q814" s="221"/>
      <c r="R814" s="221"/>
      <c r="S814" s="221"/>
      <c r="T814" s="221"/>
      <c r="U814" s="221"/>
      <c r="V814" s="221"/>
    </row>
    <row r="815" spans="2:22" ht="15.75" customHeight="1" x14ac:dyDescent="0.2">
      <c r="B815"/>
      <c r="C815" s="220"/>
      <c r="D815" s="221"/>
      <c r="E815" s="221"/>
      <c r="F815" s="221"/>
      <c r="G815" s="221"/>
      <c r="H815" s="221"/>
      <c r="I815" s="221"/>
      <c r="J815" s="221"/>
      <c r="K815" s="221"/>
      <c r="L815" s="221"/>
      <c r="M815" s="221"/>
      <c r="N815" s="221"/>
      <c r="O815" s="221"/>
      <c r="P815" s="221"/>
      <c r="Q815" s="221"/>
      <c r="R815" s="221"/>
      <c r="S815" s="221"/>
      <c r="T815" s="221"/>
      <c r="U815" s="221"/>
      <c r="V815" s="221"/>
    </row>
    <row r="816" spans="2:22" ht="15.75" customHeight="1" x14ac:dyDescent="0.2">
      <c r="B816"/>
      <c r="C816" s="220"/>
      <c r="D816" s="221"/>
      <c r="E816" s="221"/>
      <c r="F816" s="221"/>
      <c r="G816" s="221"/>
      <c r="H816" s="221"/>
      <c r="I816" s="221"/>
      <c r="J816" s="221"/>
      <c r="K816" s="221"/>
      <c r="L816" s="221"/>
      <c r="M816" s="221"/>
      <c r="N816" s="221"/>
      <c r="O816" s="221"/>
      <c r="P816" s="221"/>
      <c r="Q816" s="221"/>
      <c r="R816" s="221"/>
      <c r="S816" s="221"/>
      <c r="T816" s="221"/>
      <c r="U816" s="221"/>
      <c r="V816" s="221"/>
    </row>
    <row r="817" spans="2:22" ht="15.75" customHeight="1" x14ac:dyDescent="0.2">
      <c r="B817"/>
      <c r="C817" s="220"/>
      <c r="D817" s="221"/>
      <c r="E817" s="221"/>
      <c r="F817" s="221"/>
      <c r="G817" s="221"/>
      <c r="H817" s="221"/>
      <c r="I817" s="221"/>
      <c r="J817" s="221"/>
      <c r="K817" s="221"/>
      <c r="L817" s="221"/>
      <c r="M817" s="221"/>
      <c r="N817" s="221"/>
      <c r="O817" s="221"/>
      <c r="P817" s="221"/>
      <c r="Q817" s="221"/>
      <c r="R817" s="221"/>
      <c r="S817" s="221"/>
      <c r="T817" s="221"/>
      <c r="U817" s="221"/>
      <c r="V817" s="221"/>
    </row>
    <row r="818" spans="2:22" ht="15.75" customHeight="1" x14ac:dyDescent="0.2">
      <c r="B818"/>
      <c r="C818" s="220"/>
      <c r="D818" s="221"/>
      <c r="E818" s="221"/>
      <c r="F818" s="221"/>
      <c r="G818" s="221"/>
      <c r="H818" s="221"/>
      <c r="I818" s="221"/>
      <c r="J818" s="221"/>
      <c r="K818" s="221"/>
      <c r="L818" s="221"/>
      <c r="M818" s="221"/>
      <c r="N818" s="221"/>
      <c r="O818" s="221"/>
      <c r="P818" s="221"/>
      <c r="Q818" s="221"/>
      <c r="R818" s="221"/>
      <c r="S818" s="221"/>
      <c r="T818" s="221"/>
      <c r="U818" s="221"/>
      <c r="V818" s="221"/>
    </row>
    <row r="819" spans="2:22" ht="15.75" customHeight="1" x14ac:dyDescent="0.2">
      <c r="B819"/>
      <c r="C819" s="220"/>
      <c r="D819" s="221"/>
      <c r="E819" s="221"/>
      <c r="F819" s="221"/>
      <c r="G819" s="221"/>
      <c r="H819" s="221"/>
      <c r="I819" s="221"/>
      <c r="J819" s="221"/>
      <c r="K819" s="221"/>
      <c r="L819" s="221"/>
      <c r="M819" s="221"/>
      <c r="N819" s="221"/>
      <c r="O819" s="221"/>
      <c r="P819" s="221"/>
      <c r="Q819" s="221"/>
      <c r="R819" s="221"/>
      <c r="S819" s="221"/>
      <c r="T819" s="221"/>
      <c r="U819" s="221"/>
      <c r="V819" s="221"/>
    </row>
    <row r="820" spans="2:22" ht="15.75" customHeight="1" x14ac:dyDescent="0.2">
      <c r="B820"/>
      <c r="C820" s="220"/>
      <c r="D820" s="221"/>
      <c r="E820" s="221"/>
      <c r="F820" s="221"/>
      <c r="G820" s="221"/>
      <c r="H820" s="221"/>
      <c r="I820" s="221"/>
      <c r="J820" s="221"/>
      <c r="K820" s="221"/>
      <c r="L820" s="221"/>
      <c r="M820" s="221"/>
      <c r="N820" s="221"/>
      <c r="O820" s="221"/>
      <c r="P820" s="221"/>
      <c r="Q820" s="221"/>
      <c r="R820" s="221"/>
      <c r="S820" s="221"/>
      <c r="T820" s="221"/>
      <c r="U820" s="221"/>
      <c r="V820" s="221"/>
    </row>
    <row r="821" spans="2:22" ht="15.75" customHeight="1" x14ac:dyDescent="0.2">
      <c r="B821"/>
      <c r="C821" s="220"/>
      <c r="D821" s="221"/>
      <c r="E821" s="221"/>
      <c r="F821" s="221"/>
      <c r="G821" s="221"/>
      <c r="H821" s="221"/>
      <c r="I821" s="221"/>
      <c r="J821" s="221"/>
      <c r="K821" s="221"/>
      <c r="L821" s="221"/>
      <c r="M821" s="221"/>
      <c r="N821" s="221"/>
      <c r="O821" s="221"/>
      <c r="P821" s="221"/>
      <c r="Q821" s="221"/>
      <c r="R821" s="221"/>
      <c r="S821" s="221"/>
      <c r="T821" s="221"/>
      <c r="U821" s="221"/>
      <c r="V821" s="221"/>
    </row>
    <row r="822" spans="2:22" ht="15.75" customHeight="1" x14ac:dyDescent="0.2">
      <c r="B822"/>
      <c r="C822" s="220"/>
      <c r="D822" s="221"/>
      <c r="E822" s="221"/>
      <c r="F822" s="221"/>
      <c r="G822" s="221"/>
      <c r="H822" s="221"/>
      <c r="I822" s="221"/>
      <c r="J822" s="221"/>
      <c r="K822" s="221"/>
      <c r="L822" s="221"/>
      <c r="M822" s="221"/>
      <c r="N822" s="221"/>
      <c r="O822" s="221"/>
      <c r="P822" s="221"/>
      <c r="Q822" s="221"/>
      <c r="R822" s="221"/>
      <c r="S822" s="221"/>
      <c r="T822" s="221"/>
      <c r="U822" s="221"/>
      <c r="V822" s="221"/>
    </row>
    <row r="823" spans="2:22" ht="15.75" customHeight="1" x14ac:dyDescent="0.2">
      <c r="B823"/>
      <c r="C823" s="220"/>
      <c r="D823" s="221"/>
      <c r="E823" s="221"/>
      <c r="F823" s="221"/>
      <c r="G823" s="221"/>
      <c r="H823" s="221"/>
      <c r="I823" s="221"/>
      <c r="J823" s="221"/>
      <c r="K823" s="221"/>
      <c r="L823" s="221"/>
      <c r="M823" s="221"/>
      <c r="N823" s="221"/>
      <c r="O823" s="221"/>
      <c r="P823" s="221"/>
      <c r="Q823" s="221"/>
      <c r="R823" s="221"/>
      <c r="S823" s="221"/>
      <c r="T823" s="221"/>
      <c r="U823" s="221"/>
      <c r="V823" s="221"/>
    </row>
    <row r="824" spans="2:22" ht="15.75" customHeight="1" x14ac:dyDescent="0.2">
      <c r="B824"/>
      <c r="C824" s="220"/>
      <c r="D824" s="221"/>
      <c r="E824" s="221"/>
      <c r="F824" s="221"/>
      <c r="G824" s="221"/>
      <c r="H824" s="221"/>
      <c r="I824" s="221"/>
      <c r="J824" s="221"/>
      <c r="K824" s="221"/>
      <c r="L824" s="221"/>
      <c r="M824" s="221"/>
      <c r="N824" s="221"/>
      <c r="O824" s="221"/>
      <c r="P824" s="221"/>
      <c r="Q824" s="221"/>
      <c r="R824" s="221"/>
      <c r="S824" s="221"/>
      <c r="T824" s="221"/>
      <c r="U824" s="221"/>
      <c r="V824" s="221"/>
    </row>
    <row r="825" spans="2:22" ht="15.75" customHeight="1" x14ac:dyDescent="0.2">
      <c r="B825"/>
      <c r="C825" s="220"/>
      <c r="D825" s="221"/>
      <c r="E825" s="221"/>
      <c r="F825" s="221"/>
      <c r="G825" s="221"/>
      <c r="H825" s="221"/>
      <c r="I825" s="221"/>
      <c r="J825" s="221"/>
      <c r="K825" s="221"/>
      <c r="L825" s="221"/>
      <c r="M825" s="221"/>
      <c r="N825" s="221"/>
      <c r="O825" s="221"/>
      <c r="P825" s="221"/>
      <c r="Q825" s="221"/>
      <c r="R825" s="221"/>
      <c r="S825" s="221"/>
      <c r="T825" s="221"/>
      <c r="U825" s="221"/>
      <c r="V825" s="221"/>
    </row>
    <row r="826" spans="2:22" ht="15.75" customHeight="1" x14ac:dyDescent="0.2">
      <c r="B826"/>
      <c r="C826" s="220"/>
      <c r="D826" s="221"/>
      <c r="E826" s="221"/>
      <c r="F826" s="221"/>
      <c r="G826" s="221"/>
      <c r="H826" s="221"/>
      <c r="I826" s="221"/>
      <c r="J826" s="221"/>
      <c r="K826" s="221"/>
      <c r="L826" s="221"/>
      <c r="M826" s="221"/>
      <c r="N826" s="221"/>
      <c r="O826" s="221"/>
      <c r="P826" s="221"/>
      <c r="Q826" s="221"/>
      <c r="R826" s="221"/>
      <c r="S826" s="221"/>
      <c r="T826" s="221"/>
      <c r="U826" s="221"/>
      <c r="V826" s="221"/>
    </row>
    <row r="827" spans="2:22" ht="15.75" customHeight="1" x14ac:dyDescent="0.2">
      <c r="B827"/>
      <c r="C827" s="220"/>
      <c r="D827" s="221"/>
      <c r="E827" s="221"/>
      <c r="F827" s="221"/>
      <c r="G827" s="221"/>
      <c r="H827" s="221"/>
      <c r="I827" s="221"/>
      <c r="J827" s="221"/>
      <c r="K827" s="221"/>
      <c r="L827" s="221"/>
      <c r="M827" s="221"/>
      <c r="N827" s="221"/>
      <c r="O827" s="221"/>
      <c r="P827" s="221"/>
      <c r="Q827" s="221"/>
      <c r="R827" s="221"/>
      <c r="S827" s="221"/>
      <c r="T827" s="221"/>
      <c r="U827" s="221"/>
      <c r="V827" s="221"/>
    </row>
    <row r="828" spans="2:22" ht="15.75" customHeight="1" x14ac:dyDescent="0.2">
      <c r="B828"/>
      <c r="C828" s="220"/>
      <c r="D828" s="221"/>
      <c r="E828" s="221"/>
      <c r="F828" s="221"/>
      <c r="G828" s="221"/>
      <c r="H828" s="221"/>
      <c r="I828" s="221"/>
      <c r="J828" s="221"/>
      <c r="K828" s="221"/>
      <c r="L828" s="221"/>
      <c r="M828" s="221"/>
      <c r="N828" s="221"/>
      <c r="O828" s="221"/>
      <c r="P828" s="221"/>
      <c r="Q828" s="221"/>
      <c r="R828" s="221"/>
      <c r="S828" s="221"/>
      <c r="T828" s="221"/>
      <c r="U828" s="221"/>
      <c r="V828" s="221"/>
    </row>
    <row r="829" spans="2:22" ht="15.75" customHeight="1" x14ac:dyDescent="0.2">
      <c r="B829"/>
      <c r="C829" s="220"/>
      <c r="D829" s="221"/>
      <c r="E829" s="221"/>
      <c r="F829" s="221"/>
      <c r="G829" s="221"/>
      <c r="H829" s="221"/>
      <c r="I829" s="221"/>
      <c r="J829" s="221"/>
      <c r="K829" s="221"/>
      <c r="L829" s="221"/>
      <c r="M829" s="221"/>
      <c r="N829" s="221"/>
      <c r="O829" s="221"/>
      <c r="P829" s="221"/>
      <c r="Q829" s="221"/>
      <c r="R829" s="221"/>
      <c r="S829" s="221"/>
      <c r="T829" s="221"/>
      <c r="U829" s="221"/>
      <c r="V829" s="221"/>
    </row>
    <row r="830" spans="2:22" ht="15.75" customHeight="1" x14ac:dyDescent="0.2">
      <c r="B830"/>
      <c r="C830" s="220"/>
      <c r="D830" s="221"/>
      <c r="E830" s="221"/>
      <c r="F830" s="221"/>
      <c r="G830" s="221"/>
      <c r="H830" s="221"/>
      <c r="I830" s="221"/>
      <c r="J830" s="221"/>
      <c r="K830" s="221"/>
      <c r="L830" s="221"/>
      <c r="M830" s="221"/>
      <c r="N830" s="221"/>
      <c r="O830" s="221"/>
      <c r="P830" s="221"/>
      <c r="Q830" s="221"/>
      <c r="R830" s="221"/>
      <c r="S830" s="221"/>
      <c r="T830" s="221"/>
      <c r="U830" s="221"/>
      <c r="V830" s="221"/>
    </row>
    <row r="831" spans="2:22" ht="15.75" customHeight="1" x14ac:dyDescent="0.2">
      <c r="B831"/>
      <c r="C831" s="220"/>
      <c r="D831" s="221"/>
      <c r="E831" s="221"/>
      <c r="F831" s="221"/>
      <c r="G831" s="221"/>
      <c r="H831" s="221"/>
      <c r="I831" s="221"/>
      <c r="J831" s="221"/>
      <c r="K831" s="221"/>
      <c r="L831" s="221"/>
      <c r="M831" s="221"/>
      <c r="N831" s="221"/>
      <c r="O831" s="221"/>
      <c r="P831" s="221"/>
      <c r="Q831" s="221"/>
      <c r="R831" s="221"/>
      <c r="S831" s="221"/>
      <c r="T831" s="221"/>
      <c r="U831" s="221"/>
      <c r="V831" s="221"/>
    </row>
    <row r="832" spans="2:22" ht="15.75" customHeight="1" x14ac:dyDescent="0.2">
      <c r="B832"/>
      <c r="C832" s="220"/>
      <c r="D832" s="221"/>
      <c r="E832" s="221"/>
      <c r="F832" s="221"/>
      <c r="G832" s="221"/>
      <c r="H832" s="221"/>
      <c r="I832" s="221"/>
      <c r="J832" s="221"/>
      <c r="K832" s="221"/>
      <c r="L832" s="221"/>
      <c r="M832" s="221"/>
      <c r="N832" s="221"/>
      <c r="O832" s="221"/>
      <c r="P832" s="221"/>
      <c r="Q832" s="221"/>
      <c r="R832" s="221"/>
      <c r="S832" s="221"/>
      <c r="T832" s="221"/>
      <c r="U832" s="221"/>
      <c r="V832" s="221"/>
    </row>
    <row r="833" spans="2:22" ht="15.75" customHeight="1" x14ac:dyDescent="0.2">
      <c r="B833"/>
      <c r="C833" s="220"/>
      <c r="D833" s="221"/>
      <c r="E833" s="221"/>
      <c r="F833" s="221"/>
      <c r="G833" s="221"/>
      <c r="H833" s="221"/>
      <c r="I833" s="221"/>
      <c r="J833" s="221"/>
      <c r="K833" s="221"/>
      <c r="L833" s="221"/>
      <c r="M833" s="221"/>
      <c r="N833" s="221"/>
      <c r="O833" s="221"/>
      <c r="P833" s="221"/>
      <c r="Q833" s="221"/>
      <c r="R833" s="221"/>
      <c r="S833" s="221"/>
      <c r="T833" s="221"/>
      <c r="U833" s="221"/>
      <c r="V833" s="221"/>
    </row>
    <row r="834" spans="2:22" ht="15.75" customHeight="1" x14ac:dyDescent="0.2">
      <c r="B834"/>
      <c r="C834" s="220"/>
      <c r="D834" s="221"/>
      <c r="E834" s="221"/>
      <c r="F834" s="221"/>
      <c r="G834" s="221"/>
      <c r="H834" s="221"/>
      <c r="I834" s="221"/>
      <c r="J834" s="221"/>
      <c r="K834" s="221"/>
      <c r="L834" s="221"/>
      <c r="M834" s="221"/>
      <c r="N834" s="221"/>
      <c r="O834" s="221"/>
      <c r="P834" s="221"/>
      <c r="Q834" s="221"/>
      <c r="R834" s="221"/>
      <c r="S834" s="221"/>
      <c r="T834" s="221"/>
      <c r="U834" s="221"/>
      <c r="V834" s="221"/>
    </row>
    <row r="835" spans="2:22" ht="15.75" customHeight="1" x14ac:dyDescent="0.2">
      <c r="B835"/>
      <c r="C835" s="220"/>
      <c r="D835" s="221"/>
      <c r="E835" s="221"/>
      <c r="F835" s="221"/>
      <c r="G835" s="221"/>
      <c r="H835" s="221"/>
      <c r="I835" s="221"/>
      <c r="J835" s="221"/>
      <c r="K835" s="221"/>
      <c r="L835" s="221"/>
      <c r="M835" s="221"/>
      <c r="N835" s="221"/>
      <c r="O835" s="221"/>
      <c r="P835" s="221"/>
      <c r="Q835" s="221"/>
      <c r="R835" s="221"/>
      <c r="S835" s="221"/>
      <c r="T835" s="221"/>
      <c r="U835" s="221"/>
      <c r="V835" s="221"/>
    </row>
    <row r="836" spans="2:22" ht="15.75" customHeight="1" x14ac:dyDescent="0.2">
      <c r="B836"/>
      <c r="C836" s="220"/>
      <c r="D836" s="221"/>
      <c r="E836" s="221"/>
      <c r="F836" s="221"/>
      <c r="G836" s="221"/>
      <c r="H836" s="221"/>
      <c r="I836" s="221"/>
      <c r="J836" s="221"/>
      <c r="K836" s="221"/>
      <c r="L836" s="221"/>
      <c r="M836" s="221"/>
      <c r="N836" s="221"/>
      <c r="O836" s="221"/>
      <c r="P836" s="221"/>
      <c r="Q836" s="221"/>
      <c r="R836" s="221"/>
      <c r="S836" s="221"/>
      <c r="T836" s="221"/>
      <c r="U836" s="221"/>
      <c r="V836" s="221"/>
    </row>
    <row r="837" spans="2:22" ht="15.75" customHeight="1" x14ac:dyDescent="0.2">
      <c r="B837"/>
      <c r="C837" s="220"/>
      <c r="D837" s="221"/>
      <c r="E837" s="221"/>
      <c r="F837" s="221"/>
      <c r="G837" s="221"/>
      <c r="H837" s="221"/>
      <c r="I837" s="221"/>
      <c r="J837" s="221"/>
      <c r="K837" s="221"/>
      <c r="L837" s="221"/>
      <c r="M837" s="221"/>
      <c r="N837" s="221"/>
      <c r="O837" s="221"/>
      <c r="P837" s="221"/>
      <c r="Q837" s="221"/>
      <c r="R837" s="221"/>
      <c r="S837" s="221"/>
      <c r="T837" s="221"/>
      <c r="U837" s="221"/>
      <c r="V837" s="221"/>
    </row>
    <row r="838" spans="2:22" ht="15.75" customHeight="1" x14ac:dyDescent="0.2">
      <c r="B838"/>
      <c r="C838" s="220"/>
      <c r="D838" s="221"/>
      <c r="E838" s="221"/>
      <c r="F838" s="221"/>
      <c r="G838" s="221"/>
      <c r="H838" s="221"/>
      <c r="I838" s="221"/>
      <c r="J838" s="221"/>
      <c r="K838" s="221"/>
      <c r="L838" s="221"/>
      <c r="M838" s="221"/>
      <c r="N838" s="221"/>
      <c r="O838" s="221"/>
      <c r="P838" s="221"/>
      <c r="Q838" s="221"/>
      <c r="R838" s="221"/>
      <c r="S838" s="221"/>
      <c r="T838" s="221"/>
      <c r="U838" s="221"/>
      <c r="V838" s="221"/>
    </row>
    <row r="839" spans="2:22" ht="15.75" customHeight="1" x14ac:dyDescent="0.2">
      <c r="B839"/>
      <c r="C839" s="220"/>
      <c r="D839" s="221"/>
      <c r="E839" s="221"/>
      <c r="F839" s="221"/>
      <c r="G839" s="221"/>
      <c r="H839" s="221"/>
      <c r="I839" s="221"/>
      <c r="J839" s="221"/>
      <c r="K839" s="221"/>
      <c r="L839" s="221"/>
      <c r="M839" s="221"/>
      <c r="N839" s="221"/>
      <c r="O839" s="221"/>
      <c r="P839" s="221"/>
      <c r="Q839" s="221"/>
      <c r="R839" s="221"/>
      <c r="S839" s="221"/>
      <c r="T839" s="221"/>
      <c r="U839" s="221"/>
      <c r="V839" s="221"/>
    </row>
    <row r="840" spans="2:22" ht="15.75" customHeight="1" x14ac:dyDescent="0.2">
      <c r="B840"/>
      <c r="C840" s="220"/>
      <c r="D840" s="221"/>
      <c r="E840" s="221"/>
      <c r="F840" s="221"/>
      <c r="G840" s="221"/>
      <c r="H840" s="221"/>
      <c r="I840" s="221"/>
      <c r="J840" s="221"/>
      <c r="K840" s="221"/>
      <c r="L840" s="221"/>
      <c r="M840" s="221"/>
      <c r="N840" s="221"/>
      <c r="O840" s="221"/>
      <c r="P840" s="221"/>
      <c r="Q840" s="221"/>
      <c r="R840" s="221"/>
      <c r="S840" s="221"/>
      <c r="T840" s="221"/>
      <c r="U840" s="221"/>
      <c r="V840" s="221"/>
    </row>
    <row r="841" spans="2:22" ht="15.75" customHeight="1" x14ac:dyDescent="0.2">
      <c r="B841"/>
      <c r="C841" s="220"/>
      <c r="D841" s="221"/>
      <c r="E841" s="221"/>
      <c r="F841" s="221"/>
      <c r="G841" s="221"/>
      <c r="H841" s="221"/>
      <c r="I841" s="221"/>
      <c r="J841" s="221"/>
      <c r="K841" s="221"/>
      <c r="L841" s="221"/>
      <c r="M841" s="221"/>
      <c r="N841" s="221"/>
      <c r="O841" s="221"/>
      <c r="P841" s="221"/>
      <c r="Q841" s="221"/>
      <c r="R841" s="221"/>
      <c r="S841" s="221"/>
      <c r="T841" s="221"/>
      <c r="U841" s="221"/>
      <c r="V841" s="221"/>
    </row>
    <row r="842" spans="2:22" ht="15.75" customHeight="1" x14ac:dyDescent="0.2">
      <c r="B842"/>
      <c r="C842" s="220"/>
      <c r="D842" s="221"/>
      <c r="E842" s="221"/>
      <c r="F842" s="221"/>
      <c r="G842" s="221"/>
      <c r="H842" s="221"/>
      <c r="I842" s="221"/>
      <c r="J842" s="221"/>
      <c r="K842" s="221"/>
      <c r="L842" s="221"/>
      <c r="M842" s="221"/>
      <c r="N842" s="221"/>
      <c r="O842" s="221"/>
      <c r="P842" s="221"/>
      <c r="Q842" s="221"/>
      <c r="R842" s="221"/>
      <c r="S842" s="221"/>
      <c r="T842" s="221"/>
      <c r="U842" s="221"/>
      <c r="V842" s="221"/>
    </row>
    <row r="843" spans="2:22" ht="15.75" customHeight="1" x14ac:dyDescent="0.2">
      <c r="B843"/>
      <c r="C843" s="220"/>
      <c r="D843" s="221"/>
      <c r="E843" s="221"/>
      <c r="F843" s="221"/>
      <c r="G843" s="221"/>
      <c r="H843" s="221"/>
      <c r="I843" s="221"/>
      <c r="J843" s="221"/>
      <c r="K843" s="221"/>
      <c r="L843" s="221"/>
      <c r="M843" s="221"/>
      <c r="N843" s="221"/>
      <c r="O843" s="221"/>
      <c r="P843" s="221"/>
      <c r="Q843" s="221"/>
      <c r="R843" s="221"/>
      <c r="S843" s="221"/>
      <c r="T843" s="221"/>
      <c r="U843" s="221"/>
      <c r="V843" s="221"/>
    </row>
    <row r="844" spans="2:22" ht="15.75" customHeight="1" x14ac:dyDescent="0.2">
      <c r="B844"/>
      <c r="C844" s="220"/>
      <c r="D844" s="221"/>
      <c r="E844" s="221"/>
      <c r="F844" s="221"/>
      <c r="G844" s="221"/>
      <c r="H844" s="221"/>
      <c r="I844" s="221"/>
      <c r="J844" s="221"/>
      <c r="K844" s="221"/>
      <c r="L844" s="221"/>
      <c r="M844" s="221"/>
      <c r="N844" s="221"/>
      <c r="O844" s="221"/>
      <c r="P844" s="221"/>
      <c r="Q844" s="221"/>
      <c r="R844" s="221"/>
      <c r="S844" s="221"/>
      <c r="T844" s="221"/>
      <c r="U844" s="221"/>
      <c r="V844" s="221"/>
    </row>
    <row r="845" spans="2:22" ht="15.75" customHeight="1" x14ac:dyDescent="0.2">
      <c r="B845"/>
      <c r="C845" s="220"/>
      <c r="D845" s="221"/>
      <c r="E845" s="221"/>
      <c r="F845" s="221"/>
      <c r="G845" s="221"/>
      <c r="H845" s="221"/>
      <c r="I845" s="221"/>
      <c r="J845" s="221"/>
      <c r="K845" s="221"/>
      <c r="L845" s="221"/>
      <c r="M845" s="221"/>
      <c r="N845" s="221"/>
      <c r="O845" s="221"/>
      <c r="P845" s="221"/>
      <c r="Q845" s="221"/>
      <c r="R845" s="221"/>
      <c r="S845" s="221"/>
      <c r="T845" s="221"/>
      <c r="U845" s="221"/>
      <c r="V845" s="221"/>
    </row>
    <row r="846" spans="2:22" ht="15.75" customHeight="1" x14ac:dyDescent="0.2">
      <c r="B846"/>
      <c r="C846" s="220"/>
      <c r="D846" s="221"/>
      <c r="E846" s="221"/>
      <c r="F846" s="221"/>
      <c r="G846" s="221"/>
      <c r="H846" s="221"/>
      <c r="I846" s="221"/>
      <c r="J846" s="221"/>
      <c r="K846" s="221"/>
      <c r="L846" s="221"/>
      <c r="M846" s="221"/>
      <c r="N846" s="221"/>
      <c r="O846" s="221"/>
      <c r="P846" s="221"/>
      <c r="Q846" s="221"/>
      <c r="R846" s="221"/>
      <c r="S846" s="221"/>
      <c r="T846" s="221"/>
      <c r="U846" s="221"/>
      <c r="V846" s="221"/>
    </row>
    <row r="847" spans="2:22" ht="15.75" customHeight="1" x14ac:dyDescent="0.2">
      <c r="B847"/>
      <c r="C847" s="220"/>
      <c r="D847" s="221"/>
      <c r="E847" s="221"/>
      <c r="F847" s="221"/>
      <c r="G847" s="221"/>
      <c r="H847" s="221"/>
      <c r="I847" s="221"/>
      <c r="J847" s="221"/>
      <c r="K847" s="221"/>
      <c r="L847" s="221"/>
      <c r="M847" s="221"/>
      <c r="N847" s="221"/>
      <c r="O847" s="221"/>
      <c r="P847" s="221"/>
      <c r="Q847" s="221"/>
      <c r="R847" s="221"/>
      <c r="S847" s="221"/>
      <c r="T847" s="221"/>
      <c r="U847" s="221"/>
      <c r="V847" s="221"/>
    </row>
    <row r="848" spans="2:22" ht="15.75" customHeight="1" x14ac:dyDescent="0.2">
      <c r="B848"/>
      <c r="C848" s="220"/>
      <c r="D848" s="221"/>
      <c r="E848" s="221"/>
      <c r="F848" s="221"/>
      <c r="G848" s="221"/>
      <c r="H848" s="221"/>
      <c r="I848" s="221"/>
      <c r="J848" s="221"/>
      <c r="K848" s="221"/>
      <c r="L848" s="221"/>
      <c r="M848" s="221"/>
      <c r="N848" s="221"/>
      <c r="O848" s="221"/>
      <c r="P848" s="221"/>
      <c r="Q848" s="221"/>
      <c r="R848" s="221"/>
      <c r="S848" s="221"/>
      <c r="T848" s="221"/>
      <c r="U848" s="221"/>
      <c r="V848" s="221"/>
    </row>
    <row r="849" spans="2:22" ht="15.75" customHeight="1" x14ac:dyDescent="0.2">
      <c r="B849"/>
      <c r="C849" s="220"/>
      <c r="D849" s="221"/>
      <c r="E849" s="221"/>
      <c r="F849" s="221"/>
      <c r="G849" s="221"/>
      <c r="H849" s="221"/>
      <c r="I849" s="221"/>
      <c r="J849" s="221"/>
      <c r="K849" s="221"/>
      <c r="L849" s="221"/>
      <c r="M849" s="221"/>
      <c r="N849" s="221"/>
      <c r="O849" s="221"/>
      <c r="P849" s="221"/>
      <c r="Q849" s="221"/>
      <c r="R849" s="221"/>
      <c r="S849" s="221"/>
      <c r="T849" s="221"/>
      <c r="U849" s="221"/>
      <c r="V849" s="221"/>
    </row>
    <row r="850" spans="2:22" ht="15.75" customHeight="1" x14ac:dyDescent="0.2">
      <c r="B850"/>
      <c r="C850" s="220"/>
      <c r="D850" s="221"/>
      <c r="E850" s="221"/>
      <c r="F850" s="221"/>
      <c r="G850" s="221"/>
      <c r="H850" s="221"/>
      <c r="I850" s="221"/>
      <c r="J850" s="221"/>
      <c r="K850" s="221"/>
      <c r="L850" s="221"/>
      <c r="M850" s="221"/>
      <c r="N850" s="221"/>
      <c r="O850" s="221"/>
      <c r="P850" s="221"/>
      <c r="Q850" s="221"/>
      <c r="R850" s="221"/>
      <c r="S850" s="221"/>
      <c r="T850" s="221"/>
      <c r="U850" s="221"/>
      <c r="V850" s="221"/>
    </row>
    <row r="851" spans="2:22" ht="15.75" customHeight="1" x14ac:dyDescent="0.2">
      <c r="B851"/>
      <c r="C851" s="220"/>
      <c r="D851" s="221"/>
      <c r="E851" s="221"/>
      <c r="F851" s="221"/>
      <c r="G851" s="221"/>
      <c r="H851" s="221"/>
      <c r="I851" s="221"/>
      <c r="J851" s="221"/>
      <c r="K851" s="221"/>
      <c r="L851" s="221"/>
      <c r="M851" s="221"/>
      <c r="N851" s="221"/>
      <c r="O851" s="221"/>
      <c r="P851" s="221"/>
      <c r="Q851" s="221"/>
      <c r="R851" s="221"/>
      <c r="S851" s="221"/>
      <c r="T851" s="221"/>
      <c r="U851" s="221"/>
      <c r="V851" s="221"/>
    </row>
    <row r="852" spans="2:22" ht="15.75" customHeight="1" x14ac:dyDescent="0.2">
      <c r="B852"/>
      <c r="C852" s="220"/>
      <c r="D852" s="221"/>
      <c r="E852" s="221"/>
      <c r="F852" s="221"/>
      <c r="G852" s="221"/>
      <c r="H852" s="221"/>
      <c r="I852" s="221"/>
      <c r="J852" s="221"/>
      <c r="K852" s="221"/>
      <c r="L852" s="221"/>
      <c r="M852" s="221"/>
      <c r="N852" s="221"/>
      <c r="O852" s="221"/>
      <c r="P852" s="221"/>
      <c r="Q852" s="221"/>
      <c r="R852" s="221"/>
      <c r="S852" s="221"/>
      <c r="T852" s="221"/>
      <c r="U852" s="221"/>
      <c r="V852" s="221"/>
    </row>
    <row r="853" spans="2:22" ht="15.75" customHeight="1" x14ac:dyDescent="0.2">
      <c r="B853"/>
      <c r="C853" s="220"/>
      <c r="D853" s="221"/>
      <c r="E853" s="221"/>
      <c r="F853" s="221"/>
      <c r="G853" s="221"/>
      <c r="H853" s="221"/>
      <c r="I853" s="221"/>
      <c r="J853" s="221"/>
      <c r="K853" s="221"/>
      <c r="L853" s="221"/>
      <c r="M853" s="221"/>
      <c r="N853" s="221"/>
      <c r="O853" s="221"/>
      <c r="P853" s="221"/>
      <c r="Q853" s="221"/>
      <c r="R853" s="221"/>
      <c r="S853" s="221"/>
      <c r="T853" s="221"/>
      <c r="U853" s="221"/>
      <c r="V853" s="221"/>
    </row>
    <row r="854" spans="2:22" ht="15.75" customHeight="1" x14ac:dyDescent="0.2">
      <c r="B854"/>
      <c r="C854" s="220"/>
      <c r="D854" s="221"/>
      <c r="E854" s="221"/>
      <c r="F854" s="221"/>
      <c r="G854" s="221"/>
      <c r="H854" s="221"/>
      <c r="I854" s="221"/>
      <c r="J854" s="221"/>
      <c r="K854" s="221"/>
      <c r="L854" s="221"/>
      <c r="M854" s="221"/>
      <c r="N854" s="221"/>
      <c r="O854" s="221"/>
      <c r="P854" s="221"/>
      <c r="Q854" s="221"/>
      <c r="R854" s="221"/>
      <c r="S854" s="221"/>
      <c r="T854" s="221"/>
      <c r="U854" s="221"/>
      <c r="V854" s="221"/>
    </row>
    <row r="855" spans="2:22" ht="15.75" customHeight="1" x14ac:dyDescent="0.2">
      <c r="B855"/>
      <c r="C855" s="220"/>
      <c r="D855" s="221"/>
      <c r="E855" s="221"/>
      <c r="F855" s="221"/>
      <c r="G855" s="221"/>
      <c r="H855" s="221"/>
      <c r="I855" s="221"/>
      <c r="J855" s="221"/>
      <c r="K855" s="221"/>
      <c r="L855" s="221"/>
      <c r="M855" s="221"/>
      <c r="N855" s="221"/>
      <c r="O855" s="221"/>
      <c r="P855" s="221"/>
      <c r="Q855" s="221"/>
      <c r="R855" s="221"/>
      <c r="S855" s="221"/>
      <c r="T855" s="221"/>
      <c r="U855" s="221"/>
      <c r="V855" s="221"/>
    </row>
    <row r="856" spans="2:22" ht="15.75" customHeight="1" x14ac:dyDescent="0.2">
      <c r="B856"/>
      <c r="C856" s="220"/>
      <c r="D856" s="221"/>
      <c r="E856" s="221"/>
      <c r="F856" s="221"/>
      <c r="G856" s="221"/>
      <c r="H856" s="221"/>
      <c r="I856" s="221"/>
      <c r="J856" s="221"/>
      <c r="K856" s="221"/>
      <c r="L856" s="221"/>
      <c r="M856" s="221"/>
      <c r="N856" s="221"/>
      <c r="O856" s="221"/>
      <c r="P856" s="221"/>
      <c r="Q856" s="221"/>
      <c r="R856" s="221"/>
      <c r="S856" s="221"/>
      <c r="T856" s="221"/>
      <c r="U856" s="221"/>
      <c r="V856" s="221"/>
    </row>
    <row r="857" spans="2:22" ht="15.75" customHeight="1" x14ac:dyDescent="0.2">
      <c r="B857"/>
      <c r="C857" s="220"/>
      <c r="D857" s="221"/>
      <c r="E857" s="221"/>
      <c r="F857" s="221"/>
      <c r="G857" s="221"/>
      <c r="H857" s="221"/>
      <c r="I857" s="221"/>
      <c r="J857" s="221"/>
      <c r="K857" s="221"/>
      <c r="L857" s="221"/>
      <c r="M857" s="221"/>
      <c r="N857" s="221"/>
      <c r="O857" s="221"/>
      <c r="P857" s="221"/>
      <c r="Q857" s="221"/>
      <c r="R857" s="221"/>
      <c r="S857" s="221"/>
      <c r="T857" s="221"/>
      <c r="U857" s="221"/>
      <c r="V857" s="221"/>
    </row>
    <row r="858" spans="2:22" ht="15.75" customHeight="1" x14ac:dyDescent="0.2">
      <c r="B858"/>
      <c r="C858" s="220"/>
      <c r="D858" s="221"/>
      <c r="E858" s="221"/>
      <c r="F858" s="221"/>
      <c r="G858" s="221"/>
      <c r="H858" s="221"/>
      <c r="I858" s="221"/>
      <c r="J858" s="221"/>
      <c r="K858" s="221"/>
      <c r="L858" s="221"/>
      <c r="M858" s="221"/>
      <c r="N858" s="221"/>
      <c r="O858" s="221"/>
      <c r="P858" s="221"/>
      <c r="Q858" s="221"/>
      <c r="R858" s="221"/>
      <c r="S858" s="221"/>
      <c r="T858" s="221"/>
      <c r="U858" s="221"/>
      <c r="V858" s="221"/>
    </row>
    <row r="859" spans="2:22" ht="15.75" customHeight="1" x14ac:dyDescent="0.2">
      <c r="B859"/>
      <c r="C859" s="220"/>
      <c r="D859" s="221"/>
      <c r="E859" s="221"/>
      <c r="F859" s="221"/>
      <c r="G859" s="221"/>
      <c r="H859" s="221"/>
      <c r="I859" s="221"/>
      <c r="J859" s="221"/>
      <c r="K859" s="221"/>
      <c r="L859" s="221"/>
      <c r="M859" s="221"/>
      <c r="N859" s="221"/>
      <c r="O859" s="221"/>
      <c r="P859" s="221"/>
      <c r="Q859" s="221"/>
      <c r="R859" s="221"/>
      <c r="S859" s="221"/>
      <c r="T859" s="221"/>
      <c r="U859" s="221"/>
      <c r="V859" s="221"/>
    </row>
    <row r="860" spans="2:22" ht="15.75" customHeight="1" x14ac:dyDescent="0.2">
      <c r="B860"/>
      <c r="C860" s="220"/>
      <c r="D860" s="221"/>
      <c r="E860" s="221"/>
      <c r="F860" s="221"/>
      <c r="G860" s="221"/>
      <c r="H860" s="221"/>
      <c r="I860" s="221"/>
      <c r="J860" s="221"/>
      <c r="K860" s="221"/>
      <c r="L860" s="221"/>
      <c r="M860" s="221"/>
      <c r="N860" s="221"/>
      <c r="O860" s="221"/>
      <c r="P860" s="221"/>
      <c r="Q860" s="221"/>
      <c r="R860" s="221"/>
      <c r="S860" s="221"/>
      <c r="T860" s="221"/>
      <c r="U860" s="221"/>
      <c r="V860" s="221"/>
    </row>
    <row r="861" spans="2:22" ht="15.75" customHeight="1" x14ac:dyDescent="0.2">
      <c r="B861"/>
      <c r="C861" s="220"/>
      <c r="D861" s="221"/>
      <c r="E861" s="221"/>
      <c r="F861" s="221"/>
      <c r="G861" s="221"/>
      <c r="H861" s="221"/>
      <c r="I861" s="221"/>
      <c r="J861" s="221"/>
      <c r="K861" s="221"/>
      <c r="L861" s="221"/>
      <c r="M861" s="221"/>
      <c r="N861" s="221"/>
      <c r="O861" s="221"/>
      <c r="P861" s="221"/>
      <c r="Q861" s="221"/>
      <c r="R861" s="221"/>
      <c r="S861" s="221"/>
      <c r="T861" s="221"/>
      <c r="U861" s="221"/>
      <c r="V861" s="221"/>
    </row>
    <row r="862" spans="2:22" ht="15.75" customHeight="1" x14ac:dyDescent="0.2">
      <c r="B862"/>
      <c r="C862" s="220"/>
      <c r="D862" s="221"/>
      <c r="E862" s="221"/>
      <c r="F862" s="221"/>
      <c r="G862" s="221"/>
      <c r="H862" s="221"/>
      <c r="I862" s="221"/>
      <c r="J862" s="221"/>
      <c r="K862" s="221"/>
      <c r="L862" s="221"/>
      <c r="M862" s="221"/>
      <c r="N862" s="221"/>
      <c r="O862" s="221"/>
      <c r="P862" s="221"/>
      <c r="Q862" s="221"/>
      <c r="R862" s="221"/>
      <c r="S862" s="221"/>
      <c r="T862" s="221"/>
      <c r="U862" s="221"/>
      <c r="V862" s="221"/>
    </row>
    <row r="863" spans="2:22" ht="15.75" customHeight="1" x14ac:dyDescent="0.2">
      <c r="B863"/>
      <c r="C863" s="220"/>
      <c r="D863" s="221"/>
      <c r="E863" s="221"/>
      <c r="F863" s="221"/>
      <c r="G863" s="221"/>
      <c r="H863" s="221"/>
      <c r="I863" s="221"/>
      <c r="J863" s="221"/>
      <c r="K863" s="221"/>
      <c r="L863" s="221"/>
      <c r="M863" s="221"/>
      <c r="N863" s="221"/>
      <c r="O863" s="221"/>
      <c r="P863" s="221"/>
      <c r="Q863" s="221"/>
      <c r="R863" s="221"/>
      <c r="S863" s="221"/>
      <c r="T863" s="221"/>
      <c r="U863" s="221"/>
      <c r="V863" s="221"/>
    </row>
    <row r="864" spans="2:22" ht="15.75" customHeight="1" x14ac:dyDescent="0.2">
      <c r="B864"/>
      <c r="C864" s="220"/>
      <c r="D864" s="221"/>
      <c r="E864" s="221"/>
      <c r="F864" s="221"/>
      <c r="G864" s="221"/>
      <c r="H864" s="221"/>
      <c r="I864" s="221"/>
      <c r="J864" s="221"/>
      <c r="K864" s="221"/>
      <c r="L864" s="221"/>
      <c r="M864" s="221"/>
      <c r="N864" s="221"/>
      <c r="O864" s="221"/>
      <c r="P864" s="221"/>
      <c r="Q864" s="221"/>
      <c r="R864" s="221"/>
      <c r="S864" s="221"/>
      <c r="T864" s="221"/>
      <c r="U864" s="221"/>
      <c r="V864" s="221"/>
    </row>
    <row r="865" spans="2:22" ht="15.75" customHeight="1" x14ac:dyDescent="0.2">
      <c r="B865"/>
      <c r="C865" s="220"/>
      <c r="D865" s="221"/>
      <c r="E865" s="221"/>
      <c r="F865" s="221"/>
      <c r="G865" s="221"/>
      <c r="H865" s="221"/>
      <c r="I865" s="221"/>
      <c r="J865" s="221"/>
      <c r="K865" s="221"/>
      <c r="L865" s="221"/>
      <c r="M865" s="221"/>
      <c r="N865" s="221"/>
      <c r="O865" s="221"/>
      <c r="P865" s="221"/>
      <c r="Q865" s="221"/>
      <c r="R865" s="221"/>
      <c r="S865" s="221"/>
      <c r="T865" s="221"/>
      <c r="U865" s="221"/>
      <c r="V865" s="221"/>
    </row>
    <row r="866" spans="2:22" ht="15.75" customHeight="1" x14ac:dyDescent="0.2">
      <c r="B866"/>
      <c r="C866" s="220"/>
      <c r="D866" s="221"/>
      <c r="E866" s="221"/>
      <c r="F866" s="221"/>
      <c r="G866" s="221"/>
      <c r="H866" s="221"/>
      <c r="I866" s="221"/>
      <c r="J866" s="221"/>
      <c r="K866" s="221"/>
      <c r="L866" s="221"/>
      <c r="M866" s="221"/>
      <c r="N866" s="221"/>
      <c r="O866" s="221"/>
      <c r="P866" s="221"/>
      <c r="Q866" s="221"/>
      <c r="R866" s="221"/>
      <c r="S866" s="221"/>
      <c r="T866" s="221"/>
      <c r="U866" s="221"/>
      <c r="V866" s="221"/>
    </row>
    <row r="867" spans="2:22" ht="15.75" customHeight="1" x14ac:dyDescent="0.2">
      <c r="B867"/>
      <c r="C867" s="220"/>
      <c r="D867" s="221"/>
      <c r="E867" s="221"/>
      <c r="F867" s="221"/>
      <c r="G867" s="221"/>
      <c r="H867" s="221"/>
      <c r="I867" s="221"/>
      <c r="J867" s="221"/>
      <c r="K867" s="221"/>
      <c r="L867" s="221"/>
      <c r="M867" s="221"/>
      <c r="N867" s="221"/>
      <c r="O867" s="221"/>
      <c r="P867" s="221"/>
      <c r="Q867" s="221"/>
      <c r="R867" s="221"/>
      <c r="S867" s="221"/>
      <c r="T867" s="221"/>
      <c r="U867" s="221"/>
      <c r="V867" s="221"/>
    </row>
    <row r="868" spans="2:22" ht="15.75" customHeight="1" x14ac:dyDescent="0.2">
      <c r="B868"/>
      <c r="C868" s="220"/>
      <c r="D868" s="221"/>
      <c r="E868" s="221"/>
      <c r="F868" s="221"/>
      <c r="G868" s="221"/>
      <c r="H868" s="221"/>
      <c r="I868" s="221"/>
      <c r="J868" s="221"/>
      <c r="K868" s="221"/>
      <c r="L868" s="221"/>
      <c r="M868" s="221"/>
      <c r="N868" s="221"/>
      <c r="O868" s="221"/>
      <c r="P868" s="221"/>
      <c r="Q868" s="221"/>
      <c r="R868" s="221"/>
      <c r="S868" s="221"/>
      <c r="T868" s="221"/>
      <c r="U868" s="221"/>
      <c r="V868" s="221"/>
    </row>
    <row r="869" spans="2:22" ht="15.75" customHeight="1" x14ac:dyDescent="0.2">
      <c r="B869"/>
      <c r="C869" s="220"/>
      <c r="D869" s="221"/>
      <c r="E869" s="221"/>
      <c r="F869" s="221"/>
      <c r="G869" s="221"/>
      <c r="H869" s="221"/>
      <c r="I869" s="221"/>
      <c r="J869" s="221"/>
      <c r="K869" s="221"/>
      <c r="L869" s="221"/>
      <c r="M869" s="221"/>
      <c r="N869" s="221"/>
      <c r="O869" s="221"/>
      <c r="P869" s="221"/>
      <c r="Q869" s="221"/>
      <c r="R869" s="221"/>
      <c r="S869" s="221"/>
      <c r="T869" s="221"/>
      <c r="U869" s="221"/>
      <c r="V869" s="221"/>
    </row>
    <row r="870" spans="2:22" ht="15.75" customHeight="1" x14ac:dyDescent="0.2">
      <c r="B870"/>
      <c r="C870" s="220"/>
      <c r="D870" s="221"/>
      <c r="E870" s="221"/>
      <c r="F870" s="221"/>
      <c r="G870" s="221"/>
      <c r="H870" s="221"/>
      <c r="I870" s="221"/>
      <c r="J870" s="221"/>
      <c r="K870" s="221"/>
      <c r="L870" s="221"/>
      <c r="M870" s="221"/>
      <c r="N870" s="221"/>
      <c r="O870" s="221"/>
      <c r="P870" s="221"/>
      <c r="Q870" s="221"/>
      <c r="R870" s="221"/>
      <c r="S870" s="221"/>
      <c r="T870" s="221"/>
      <c r="U870" s="221"/>
      <c r="V870" s="221"/>
    </row>
    <row r="871" spans="2:22" ht="15.75" customHeight="1" x14ac:dyDescent="0.2">
      <c r="B871"/>
      <c r="C871" s="220"/>
      <c r="D871" s="221"/>
      <c r="E871" s="221"/>
      <c r="F871" s="221"/>
      <c r="G871" s="221"/>
      <c r="H871" s="221"/>
      <c r="I871" s="221"/>
      <c r="J871" s="221"/>
      <c r="K871" s="221"/>
      <c r="L871" s="221"/>
      <c r="M871" s="221"/>
      <c r="N871" s="221"/>
      <c r="O871" s="221"/>
      <c r="P871" s="221"/>
      <c r="Q871" s="221"/>
      <c r="R871" s="221"/>
      <c r="S871" s="221"/>
      <c r="T871" s="221"/>
      <c r="U871" s="221"/>
      <c r="V871" s="221"/>
    </row>
    <row r="872" spans="2:22" ht="15.75" customHeight="1" x14ac:dyDescent="0.2">
      <c r="B872"/>
      <c r="C872" s="220"/>
      <c r="D872" s="221"/>
      <c r="E872" s="221"/>
      <c r="F872" s="221"/>
      <c r="G872" s="221"/>
      <c r="H872" s="221"/>
      <c r="I872" s="221"/>
      <c r="J872" s="221"/>
      <c r="K872" s="221"/>
      <c r="L872" s="221"/>
      <c r="M872" s="221"/>
      <c r="N872" s="221"/>
      <c r="O872" s="221"/>
      <c r="P872" s="221"/>
      <c r="Q872" s="221"/>
      <c r="R872" s="221"/>
      <c r="S872" s="221"/>
      <c r="T872" s="221"/>
      <c r="U872" s="221"/>
      <c r="V872" s="221"/>
    </row>
    <row r="873" spans="2:22" ht="15.75" customHeight="1" x14ac:dyDescent="0.2">
      <c r="B873"/>
      <c r="C873" s="220"/>
      <c r="D873" s="221"/>
      <c r="E873" s="221"/>
      <c r="F873" s="221"/>
      <c r="G873" s="221"/>
      <c r="H873" s="221"/>
      <c r="I873" s="221"/>
      <c r="J873" s="221"/>
      <c r="K873" s="221"/>
      <c r="L873" s="221"/>
      <c r="M873" s="221"/>
      <c r="N873" s="221"/>
      <c r="O873" s="221"/>
      <c r="P873" s="221"/>
      <c r="Q873" s="221"/>
      <c r="R873" s="221"/>
      <c r="S873" s="221"/>
      <c r="T873" s="221"/>
      <c r="U873" s="221"/>
      <c r="V873" s="221"/>
    </row>
    <row r="874" spans="2:22" ht="15.75" customHeight="1" x14ac:dyDescent="0.2">
      <c r="B874"/>
      <c r="C874" s="220"/>
      <c r="D874" s="221"/>
      <c r="E874" s="221"/>
      <c r="F874" s="221"/>
      <c r="G874" s="221"/>
      <c r="H874" s="221"/>
      <c r="I874" s="221"/>
      <c r="J874" s="221"/>
      <c r="K874" s="221"/>
      <c r="L874" s="221"/>
      <c r="M874" s="221"/>
      <c r="N874" s="221"/>
      <c r="O874" s="221"/>
      <c r="P874" s="221"/>
      <c r="Q874" s="221"/>
      <c r="R874" s="221"/>
      <c r="S874" s="221"/>
      <c r="T874" s="221"/>
      <c r="U874" s="221"/>
      <c r="V874" s="221"/>
    </row>
    <row r="875" spans="2:22" ht="15.75" customHeight="1" x14ac:dyDescent="0.2">
      <c r="B875"/>
      <c r="C875" s="220"/>
      <c r="D875" s="221"/>
      <c r="E875" s="221"/>
      <c r="F875" s="221"/>
      <c r="G875" s="221"/>
      <c r="H875" s="221"/>
      <c r="I875" s="221"/>
      <c r="J875" s="221"/>
      <c r="K875" s="221"/>
      <c r="L875" s="221"/>
      <c r="M875" s="221"/>
      <c r="N875" s="221"/>
      <c r="O875" s="221"/>
      <c r="P875" s="221"/>
      <c r="Q875" s="221"/>
      <c r="R875" s="221"/>
      <c r="S875" s="221"/>
      <c r="T875" s="221"/>
      <c r="U875" s="221"/>
      <c r="V875" s="221"/>
    </row>
    <row r="876" spans="2:22" ht="15.75" customHeight="1" x14ac:dyDescent="0.2">
      <c r="B876"/>
      <c r="C876" s="220"/>
      <c r="D876" s="221"/>
      <c r="E876" s="221"/>
      <c r="F876" s="221"/>
      <c r="G876" s="221"/>
      <c r="H876" s="221"/>
      <c r="I876" s="221"/>
      <c r="J876" s="221"/>
      <c r="K876" s="221"/>
      <c r="L876" s="221"/>
      <c r="M876" s="221"/>
      <c r="N876" s="221"/>
      <c r="O876" s="221"/>
      <c r="P876" s="221"/>
      <c r="Q876" s="221"/>
      <c r="R876" s="221"/>
      <c r="S876" s="221"/>
      <c r="T876" s="221"/>
      <c r="U876" s="221"/>
      <c r="V876" s="221"/>
    </row>
    <row r="877" spans="2:22" ht="15.75" customHeight="1" x14ac:dyDescent="0.2">
      <c r="B877"/>
      <c r="C877" s="220"/>
      <c r="D877" s="221"/>
      <c r="E877" s="221"/>
      <c r="F877" s="221"/>
      <c r="G877" s="221"/>
      <c r="H877" s="221"/>
      <c r="I877" s="221"/>
      <c r="J877" s="221"/>
      <c r="K877" s="221"/>
      <c r="L877" s="221"/>
      <c r="M877" s="221"/>
      <c r="N877" s="221"/>
      <c r="O877" s="221"/>
      <c r="P877" s="221"/>
      <c r="Q877" s="221"/>
      <c r="R877" s="221"/>
      <c r="S877" s="221"/>
      <c r="T877" s="221"/>
      <c r="U877" s="221"/>
      <c r="V877" s="221"/>
    </row>
    <row r="878" spans="2:22" ht="15.75" customHeight="1" x14ac:dyDescent="0.2">
      <c r="B878"/>
      <c r="C878" s="220"/>
      <c r="D878" s="221"/>
      <c r="E878" s="221"/>
      <c r="F878" s="221"/>
      <c r="G878" s="221"/>
      <c r="H878" s="221"/>
      <c r="I878" s="221"/>
      <c r="J878" s="221"/>
      <c r="K878" s="221"/>
      <c r="L878" s="221"/>
      <c r="M878" s="221"/>
      <c r="N878" s="221"/>
      <c r="O878" s="221"/>
      <c r="P878" s="221"/>
      <c r="Q878" s="221"/>
      <c r="R878" s="221"/>
      <c r="S878" s="221"/>
      <c r="T878" s="221"/>
      <c r="U878" s="221"/>
      <c r="V878" s="221"/>
    </row>
    <row r="879" spans="2:22" ht="15.75" customHeight="1" x14ac:dyDescent="0.2">
      <c r="B879"/>
      <c r="C879" s="220"/>
      <c r="D879" s="221"/>
      <c r="E879" s="221"/>
      <c r="F879" s="221"/>
      <c r="G879" s="221"/>
      <c r="H879" s="221"/>
      <c r="I879" s="221"/>
      <c r="J879" s="221"/>
      <c r="K879" s="221"/>
      <c r="L879" s="221"/>
      <c r="M879" s="221"/>
      <c r="N879" s="221"/>
      <c r="O879" s="221"/>
      <c r="P879" s="221"/>
      <c r="Q879" s="221"/>
      <c r="R879" s="221"/>
      <c r="S879" s="221"/>
      <c r="T879" s="221"/>
      <c r="U879" s="221"/>
      <c r="V879" s="221"/>
    </row>
    <row r="880" spans="2:22" ht="15.75" customHeight="1" x14ac:dyDescent="0.2">
      <c r="B880"/>
      <c r="C880" s="220"/>
      <c r="D880" s="221"/>
      <c r="E880" s="221"/>
      <c r="F880" s="221"/>
      <c r="G880" s="221"/>
      <c r="H880" s="221"/>
      <c r="I880" s="221"/>
      <c r="J880" s="221"/>
      <c r="K880" s="221"/>
      <c r="L880" s="221"/>
      <c r="M880" s="221"/>
      <c r="N880" s="221"/>
      <c r="O880" s="221"/>
      <c r="P880" s="221"/>
      <c r="Q880" s="221"/>
      <c r="R880" s="221"/>
      <c r="S880" s="221"/>
      <c r="T880" s="221"/>
      <c r="U880" s="221"/>
      <c r="V880" s="221"/>
    </row>
    <row r="881" spans="2:22" ht="15.75" customHeight="1" x14ac:dyDescent="0.2">
      <c r="B881"/>
      <c r="C881" s="220"/>
      <c r="D881" s="221"/>
      <c r="E881" s="221"/>
      <c r="F881" s="221"/>
      <c r="G881" s="221"/>
      <c r="H881" s="221"/>
      <c r="I881" s="221"/>
      <c r="J881" s="221"/>
      <c r="K881" s="221"/>
      <c r="L881" s="221"/>
      <c r="M881" s="221"/>
      <c r="N881" s="221"/>
      <c r="O881" s="221"/>
      <c r="P881" s="221"/>
      <c r="Q881" s="221"/>
      <c r="R881" s="221"/>
      <c r="S881" s="221"/>
      <c r="T881" s="221"/>
      <c r="U881" s="221"/>
      <c r="V881" s="221"/>
    </row>
    <row r="882" spans="2:22" ht="15.75" customHeight="1" x14ac:dyDescent="0.2">
      <c r="B882"/>
      <c r="C882" s="220"/>
      <c r="D882" s="221"/>
      <c r="E882" s="221"/>
      <c r="F882" s="221"/>
      <c r="G882" s="221"/>
      <c r="H882" s="221"/>
      <c r="I882" s="221"/>
      <c r="J882" s="221"/>
      <c r="K882" s="221"/>
      <c r="L882" s="221"/>
      <c r="M882" s="221"/>
      <c r="N882" s="221"/>
      <c r="O882" s="221"/>
      <c r="P882" s="221"/>
      <c r="Q882" s="221"/>
      <c r="R882" s="221"/>
      <c r="S882" s="221"/>
      <c r="T882" s="221"/>
      <c r="U882" s="221"/>
      <c r="V882" s="221"/>
    </row>
    <row r="883" spans="2:22" ht="15.75" customHeight="1" x14ac:dyDescent="0.2">
      <c r="B883"/>
      <c r="C883" s="220"/>
      <c r="D883" s="221"/>
      <c r="E883" s="221"/>
      <c r="F883" s="221"/>
      <c r="G883" s="221"/>
      <c r="H883" s="221"/>
      <c r="I883" s="221"/>
      <c r="J883" s="221"/>
      <c r="K883" s="221"/>
      <c r="L883" s="221"/>
      <c r="M883" s="221"/>
      <c r="N883" s="221"/>
      <c r="O883" s="221"/>
      <c r="P883" s="221"/>
      <c r="Q883" s="221"/>
      <c r="R883" s="221"/>
      <c r="S883" s="221"/>
      <c r="T883" s="221"/>
      <c r="U883" s="221"/>
      <c r="V883" s="221"/>
    </row>
    <row r="884" spans="2:22" ht="15.75" customHeight="1" x14ac:dyDescent="0.2">
      <c r="B884"/>
      <c r="C884" s="220"/>
      <c r="D884" s="221"/>
      <c r="E884" s="221"/>
      <c r="F884" s="221"/>
      <c r="G884" s="221"/>
      <c r="H884" s="221"/>
      <c r="I884" s="221"/>
      <c r="J884" s="221"/>
      <c r="K884" s="221"/>
      <c r="L884" s="221"/>
      <c r="M884" s="221"/>
      <c r="N884" s="221"/>
      <c r="O884" s="221"/>
      <c r="P884" s="221"/>
      <c r="Q884" s="221"/>
      <c r="R884" s="221"/>
      <c r="S884" s="221"/>
      <c r="T884" s="221"/>
      <c r="U884" s="221"/>
      <c r="V884" s="221"/>
    </row>
    <row r="885" spans="2:22" ht="15.75" customHeight="1" x14ac:dyDescent="0.2">
      <c r="B885"/>
      <c r="C885" s="220"/>
      <c r="D885" s="221"/>
      <c r="E885" s="221"/>
      <c r="F885" s="221"/>
      <c r="G885" s="221"/>
      <c r="H885" s="221"/>
      <c r="I885" s="221"/>
      <c r="J885" s="221"/>
      <c r="K885" s="221"/>
      <c r="L885" s="221"/>
      <c r="M885" s="221"/>
      <c r="N885" s="221"/>
      <c r="O885" s="221"/>
      <c r="P885" s="221"/>
      <c r="Q885" s="221"/>
      <c r="R885" s="221"/>
      <c r="S885" s="221"/>
      <c r="T885" s="221"/>
      <c r="U885" s="221"/>
      <c r="V885" s="221"/>
    </row>
    <row r="886" spans="2:22" ht="15.75" customHeight="1" x14ac:dyDescent="0.2">
      <c r="B886"/>
      <c r="C886" s="220"/>
      <c r="D886" s="221"/>
      <c r="E886" s="221"/>
      <c r="F886" s="221"/>
      <c r="G886" s="221"/>
      <c r="H886" s="221"/>
      <c r="I886" s="221"/>
      <c r="J886" s="221"/>
      <c r="K886" s="221"/>
      <c r="L886" s="221"/>
      <c r="M886" s="221"/>
      <c r="N886" s="221"/>
      <c r="O886" s="221"/>
      <c r="P886" s="221"/>
      <c r="Q886" s="221"/>
      <c r="R886" s="221"/>
      <c r="S886" s="221"/>
      <c r="T886" s="221"/>
      <c r="U886" s="221"/>
      <c r="V886" s="221"/>
    </row>
    <row r="887" spans="2:22" ht="15.75" customHeight="1" x14ac:dyDescent="0.2">
      <c r="B887"/>
      <c r="C887" s="220"/>
      <c r="D887" s="221"/>
      <c r="E887" s="221"/>
      <c r="F887" s="221"/>
      <c r="G887" s="221"/>
      <c r="H887" s="221"/>
      <c r="I887" s="221"/>
      <c r="J887" s="221"/>
      <c r="K887" s="221"/>
      <c r="L887" s="221"/>
      <c r="M887" s="221"/>
      <c r="N887" s="221"/>
      <c r="O887" s="221"/>
      <c r="P887" s="221"/>
      <c r="Q887" s="221"/>
      <c r="R887" s="221"/>
      <c r="S887" s="221"/>
      <c r="T887" s="221"/>
      <c r="U887" s="221"/>
      <c r="V887" s="221"/>
    </row>
    <row r="888" spans="2:22" ht="15.75" customHeight="1" x14ac:dyDescent="0.2">
      <c r="B888"/>
      <c r="C888" s="220"/>
      <c r="D888" s="221"/>
      <c r="E888" s="221"/>
      <c r="F888" s="221"/>
      <c r="G888" s="221"/>
      <c r="H888" s="221"/>
      <c r="I888" s="221"/>
      <c r="J888" s="221"/>
      <c r="K888" s="221"/>
      <c r="L888" s="221"/>
      <c r="M888" s="221"/>
      <c r="N888" s="221"/>
      <c r="O888" s="221"/>
      <c r="P888" s="221"/>
      <c r="Q888" s="221"/>
      <c r="R888" s="221"/>
      <c r="S888" s="221"/>
      <c r="T888" s="221"/>
      <c r="U888" s="221"/>
      <c r="V888" s="221"/>
    </row>
    <row r="889" spans="2:22" ht="15.75" customHeight="1" x14ac:dyDescent="0.2">
      <c r="B889"/>
      <c r="C889" s="220"/>
      <c r="D889" s="221"/>
      <c r="E889" s="221"/>
      <c r="F889" s="221"/>
      <c r="G889" s="221"/>
      <c r="H889" s="221"/>
      <c r="I889" s="221"/>
      <c r="J889" s="221"/>
      <c r="K889" s="221"/>
      <c r="L889" s="221"/>
      <c r="M889" s="221"/>
      <c r="N889" s="221"/>
      <c r="O889" s="221"/>
      <c r="P889" s="221"/>
      <c r="Q889" s="221"/>
      <c r="R889" s="221"/>
      <c r="S889" s="221"/>
      <c r="T889" s="221"/>
      <c r="U889" s="221"/>
      <c r="V889" s="221"/>
    </row>
    <row r="890" spans="2:22" ht="15.75" customHeight="1" x14ac:dyDescent="0.2">
      <c r="B890"/>
      <c r="C890" s="220"/>
      <c r="D890" s="221"/>
      <c r="E890" s="221"/>
      <c r="F890" s="221"/>
      <c r="G890" s="221"/>
      <c r="H890" s="221"/>
      <c r="I890" s="221"/>
      <c r="J890" s="221"/>
      <c r="K890" s="221"/>
      <c r="L890" s="221"/>
      <c r="M890" s="221"/>
      <c r="N890" s="221"/>
      <c r="O890" s="221"/>
      <c r="P890" s="221"/>
      <c r="Q890" s="221"/>
      <c r="R890" s="221"/>
      <c r="S890" s="221"/>
      <c r="T890" s="221"/>
      <c r="U890" s="221"/>
      <c r="V890" s="221"/>
    </row>
    <row r="891" spans="2:22" ht="15.75" customHeight="1" x14ac:dyDescent="0.2">
      <c r="B891"/>
      <c r="C891" s="220"/>
      <c r="D891" s="221"/>
      <c r="E891" s="221"/>
      <c r="F891" s="221"/>
      <c r="G891" s="221"/>
      <c r="H891" s="221"/>
      <c r="I891" s="221"/>
      <c r="J891" s="221"/>
      <c r="K891" s="221"/>
      <c r="L891" s="221"/>
      <c r="M891" s="221"/>
      <c r="N891" s="221"/>
      <c r="O891" s="221"/>
      <c r="P891" s="221"/>
      <c r="Q891" s="221"/>
      <c r="R891" s="221"/>
      <c r="S891" s="221"/>
      <c r="T891" s="221"/>
      <c r="U891" s="221"/>
      <c r="V891" s="221"/>
    </row>
    <row r="892" spans="2:22" ht="15.75" customHeight="1" x14ac:dyDescent="0.2">
      <c r="B892"/>
      <c r="C892" s="220"/>
      <c r="D892" s="221"/>
      <c r="E892" s="221"/>
      <c r="F892" s="221"/>
      <c r="G892" s="221"/>
      <c r="H892" s="221"/>
      <c r="I892" s="221"/>
      <c r="J892" s="221"/>
      <c r="K892" s="221"/>
      <c r="L892" s="221"/>
      <c r="M892" s="221"/>
      <c r="N892" s="221"/>
      <c r="O892" s="221"/>
      <c r="P892" s="221"/>
      <c r="Q892" s="221"/>
      <c r="R892" s="221"/>
      <c r="S892" s="221"/>
      <c r="T892" s="221"/>
      <c r="U892" s="221"/>
      <c r="V892" s="221"/>
    </row>
    <row r="893" spans="2:22" ht="15.75" customHeight="1" x14ac:dyDescent="0.2">
      <c r="B893"/>
      <c r="C893" s="220"/>
      <c r="D893" s="221"/>
      <c r="E893" s="221"/>
      <c r="F893" s="221"/>
      <c r="G893" s="221"/>
      <c r="H893" s="221"/>
      <c r="I893" s="221"/>
      <c r="J893" s="221"/>
      <c r="K893" s="221"/>
      <c r="L893" s="221"/>
      <c r="M893" s="221"/>
      <c r="N893" s="221"/>
      <c r="O893" s="221"/>
      <c r="P893" s="221"/>
      <c r="Q893" s="221"/>
      <c r="R893" s="221"/>
      <c r="S893" s="221"/>
      <c r="T893" s="221"/>
      <c r="U893" s="221"/>
      <c r="V893" s="221"/>
    </row>
    <row r="894" spans="2:22" ht="15.75" customHeight="1" x14ac:dyDescent="0.2">
      <c r="B894"/>
      <c r="C894" s="220"/>
      <c r="D894" s="221"/>
      <c r="E894" s="221"/>
      <c r="F894" s="221"/>
      <c r="G894" s="221"/>
      <c r="H894" s="221"/>
      <c r="I894" s="221"/>
      <c r="J894" s="221"/>
      <c r="K894" s="221"/>
      <c r="L894" s="221"/>
      <c r="M894" s="221"/>
      <c r="N894" s="221"/>
      <c r="O894" s="221"/>
      <c r="P894" s="221"/>
      <c r="Q894" s="221"/>
      <c r="R894" s="221"/>
      <c r="S894" s="221"/>
      <c r="T894" s="221"/>
      <c r="U894" s="221"/>
      <c r="V894" s="221"/>
    </row>
    <row r="895" spans="2:22" ht="15.75" customHeight="1" x14ac:dyDescent="0.2">
      <c r="B895"/>
      <c r="C895" s="220"/>
      <c r="D895" s="221"/>
      <c r="E895" s="221"/>
      <c r="F895" s="221"/>
      <c r="G895" s="221"/>
      <c r="H895" s="221"/>
      <c r="I895" s="221"/>
      <c r="J895" s="221"/>
      <c r="K895" s="221"/>
      <c r="L895" s="221"/>
      <c r="M895" s="221"/>
      <c r="N895" s="221"/>
      <c r="O895" s="221"/>
      <c r="P895" s="221"/>
      <c r="Q895" s="221"/>
      <c r="R895" s="221"/>
      <c r="S895" s="221"/>
      <c r="T895" s="221"/>
      <c r="U895" s="221"/>
      <c r="V895" s="221"/>
    </row>
    <row r="896" spans="2:22" ht="15.75" customHeight="1" x14ac:dyDescent="0.2">
      <c r="B896"/>
      <c r="C896" s="220"/>
      <c r="D896" s="221"/>
      <c r="E896" s="221"/>
      <c r="F896" s="221"/>
      <c r="G896" s="221"/>
      <c r="H896" s="221"/>
      <c r="I896" s="221"/>
      <c r="J896" s="221"/>
      <c r="K896" s="221"/>
      <c r="L896" s="221"/>
      <c r="M896" s="221"/>
      <c r="N896" s="221"/>
      <c r="O896" s="221"/>
      <c r="P896" s="221"/>
      <c r="Q896" s="221"/>
      <c r="R896" s="221"/>
      <c r="S896" s="221"/>
      <c r="T896" s="221"/>
      <c r="U896" s="221"/>
      <c r="V896" s="221"/>
    </row>
    <row r="897" spans="2:22" ht="15.75" customHeight="1" x14ac:dyDescent="0.2">
      <c r="B897"/>
      <c r="C897" s="220"/>
      <c r="D897" s="221"/>
      <c r="E897" s="221"/>
      <c r="F897" s="221"/>
      <c r="G897" s="221"/>
      <c r="H897" s="221"/>
      <c r="I897" s="221"/>
      <c r="J897" s="221"/>
      <c r="K897" s="221"/>
      <c r="L897" s="221"/>
      <c r="M897" s="221"/>
      <c r="N897" s="221"/>
      <c r="O897" s="221"/>
      <c r="P897" s="221"/>
      <c r="Q897" s="221"/>
      <c r="R897" s="221"/>
      <c r="S897" s="221"/>
      <c r="T897" s="221"/>
      <c r="U897" s="221"/>
      <c r="V897" s="221"/>
    </row>
    <row r="898" spans="2:22" ht="15.75" customHeight="1" x14ac:dyDescent="0.2">
      <c r="B898"/>
      <c r="C898" s="220"/>
      <c r="D898" s="221"/>
      <c r="E898" s="221"/>
      <c r="F898" s="221"/>
      <c r="G898" s="221"/>
      <c r="H898" s="221"/>
      <c r="I898" s="221"/>
      <c r="J898" s="221"/>
      <c r="K898" s="221"/>
      <c r="L898" s="221"/>
      <c r="M898" s="221"/>
      <c r="N898" s="221"/>
      <c r="O898" s="221"/>
      <c r="P898" s="221"/>
      <c r="Q898" s="221"/>
      <c r="R898" s="221"/>
      <c r="S898" s="221"/>
      <c r="T898" s="221"/>
      <c r="U898" s="221"/>
      <c r="V898" s="221"/>
    </row>
    <row r="899" spans="2:22" ht="15.75" customHeight="1" x14ac:dyDescent="0.2">
      <c r="B899"/>
      <c r="C899" s="220"/>
      <c r="D899" s="221"/>
      <c r="E899" s="221"/>
      <c r="F899" s="221"/>
      <c r="G899" s="221"/>
      <c r="H899" s="221"/>
      <c r="I899" s="221"/>
      <c r="J899" s="221"/>
      <c r="K899" s="221"/>
      <c r="L899" s="221"/>
      <c r="M899" s="221"/>
      <c r="N899" s="221"/>
      <c r="O899" s="221"/>
      <c r="P899" s="221"/>
      <c r="Q899" s="221"/>
      <c r="R899" s="221"/>
      <c r="S899" s="221"/>
      <c r="T899" s="221"/>
      <c r="U899" s="221"/>
      <c r="V899" s="221"/>
    </row>
    <row r="900" spans="2:22" ht="15.75" customHeight="1" x14ac:dyDescent="0.2">
      <c r="B900"/>
      <c r="C900" s="220"/>
      <c r="D900" s="221"/>
      <c r="E900" s="221"/>
      <c r="F900" s="221"/>
      <c r="G900" s="221"/>
      <c r="H900" s="221"/>
      <c r="I900" s="221"/>
      <c r="J900" s="221"/>
      <c r="K900" s="221"/>
      <c r="L900" s="221"/>
      <c r="M900" s="221"/>
      <c r="N900" s="221"/>
      <c r="O900" s="221"/>
      <c r="P900" s="221"/>
      <c r="Q900" s="221"/>
      <c r="R900" s="221"/>
      <c r="S900" s="221"/>
      <c r="T900" s="221"/>
      <c r="U900" s="221"/>
      <c r="V900" s="221"/>
    </row>
    <row r="901" spans="2:22" ht="15.75" customHeight="1" x14ac:dyDescent="0.2">
      <c r="B901"/>
      <c r="C901" s="220"/>
      <c r="D901" s="221"/>
      <c r="E901" s="221"/>
      <c r="F901" s="221"/>
      <c r="G901" s="221"/>
      <c r="H901" s="221"/>
      <c r="I901" s="221"/>
      <c r="J901" s="221"/>
      <c r="K901" s="221"/>
      <c r="L901" s="221"/>
      <c r="M901" s="221"/>
      <c r="N901" s="221"/>
      <c r="O901" s="221"/>
      <c r="P901" s="221"/>
      <c r="Q901" s="221"/>
      <c r="R901" s="221"/>
      <c r="S901" s="221"/>
      <c r="T901" s="221"/>
      <c r="U901" s="221"/>
      <c r="V901" s="221"/>
    </row>
    <row r="902" spans="2:22" ht="15.75" customHeight="1" x14ac:dyDescent="0.2">
      <c r="B902"/>
      <c r="C902" s="220"/>
      <c r="D902" s="221"/>
      <c r="E902" s="221"/>
      <c r="F902" s="221"/>
      <c r="G902" s="221"/>
      <c r="H902" s="221"/>
      <c r="I902" s="221"/>
      <c r="J902" s="221"/>
      <c r="K902" s="221"/>
      <c r="L902" s="221"/>
      <c r="M902" s="221"/>
      <c r="N902" s="221"/>
      <c r="O902" s="221"/>
      <c r="P902" s="221"/>
      <c r="Q902" s="221"/>
      <c r="R902" s="221"/>
      <c r="S902" s="221"/>
      <c r="T902" s="221"/>
      <c r="U902" s="221"/>
      <c r="V902" s="221"/>
    </row>
    <row r="903" spans="2:22" ht="15.75" customHeight="1" x14ac:dyDescent="0.2">
      <c r="B903"/>
      <c r="C903" s="220"/>
      <c r="D903" s="221"/>
      <c r="E903" s="221"/>
      <c r="F903" s="221"/>
      <c r="G903" s="221"/>
      <c r="H903" s="221"/>
      <c r="I903" s="221"/>
      <c r="J903" s="221"/>
      <c r="K903" s="221"/>
      <c r="L903" s="221"/>
      <c r="M903" s="221"/>
      <c r="N903" s="221"/>
      <c r="O903" s="221"/>
      <c r="P903" s="221"/>
      <c r="Q903" s="221"/>
      <c r="R903" s="221"/>
      <c r="S903" s="221"/>
      <c r="T903" s="221"/>
      <c r="U903" s="221"/>
      <c r="V903" s="221"/>
    </row>
    <row r="904" spans="2:22" ht="15.75" customHeight="1" x14ac:dyDescent="0.2">
      <c r="B904"/>
      <c r="C904" s="220"/>
      <c r="D904" s="221"/>
      <c r="E904" s="221"/>
      <c r="F904" s="221"/>
      <c r="G904" s="221"/>
      <c r="H904" s="221"/>
      <c r="I904" s="221"/>
      <c r="J904" s="221"/>
      <c r="K904" s="221"/>
      <c r="L904" s="221"/>
      <c r="M904" s="221"/>
      <c r="N904" s="221"/>
      <c r="O904" s="221"/>
      <c r="P904" s="221"/>
      <c r="Q904" s="221"/>
      <c r="R904" s="221"/>
      <c r="S904" s="221"/>
      <c r="T904" s="221"/>
      <c r="U904" s="221"/>
      <c r="V904" s="221"/>
    </row>
    <row r="905" spans="2:22" ht="15.75" customHeight="1" x14ac:dyDescent="0.2">
      <c r="B905"/>
      <c r="C905" s="220"/>
      <c r="D905" s="221"/>
      <c r="E905" s="221"/>
      <c r="F905" s="221"/>
      <c r="G905" s="221"/>
      <c r="H905" s="221"/>
      <c r="I905" s="221"/>
      <c r="J905" s="221"/>
      <c r="K905" s="221"/>
      <c r="L905" s="221"/>
      <c r="M905" s="221"/>
      <c r="N905" s="221"/>
      <c r="O905" s="221"/>
      <c r="P905" s="221"/>
      <c r="Q905" s="221"/>
      <c r="R905" s="221"/>
      <c r="S905" s="221"/>
      <c r="T905" s="221"/>
      <c r="U905" s="221"/>
      <c r="V905" s="221"/>
    </row>
    <row r="906" spans="2:22" ht="15.75" customHeight="1" x14ac:dyDescent="0.2">
      <c r="B906"/>
      <c r="C906" s="220"/>
      <c r="D906" s="221"/>
      <c r="E906" s="221"/>
      <c r="F906" s="221"/>
      <c r="G906" s="221"/>
      <c r="H906" s="221"/>
      <c r="I906" s="221"/>
      <c r="J906" s="221"/>
      <c r="K906" s="221"/>
      <c r="L906" s="221"/>
      <c r="M906" s="221"/>
      <c r="N906" s="221"/>
      <c r="O906" s="221"/>
      <c r="P906" s="221"/>
      <c r="Q906" s="221"/>
      <c r="R906" s="221"/>
      <c r="S906" s="221"/>
      <c r="T906" s="221"/>
      <c r="U906" s="221"/>
      <c r="V906" s="221"/>
    </row>
    <row r="907" spans="2:22" ht="15.75" customHeight="1" x14ac:dyDescent="0.2">
      <c r="B907"/>
      <c r="C907" s="220"/>
      <c r="D907" s="221"/>
      <c r="E907" s="221"/>
      <c r="F907" s="221"/>
      <c r="G907" s="221"/>
      <c r="H907" s="221"/>
      <c r="I907" s="221"/>
      <c r="J907" s="221"/>
      <c r="K907" s="221"/>
      <c r="L907" s="221"/>
      <c r="M907" s="221"/>
      <c r="N907" s="221"/>
      <c r="O907" s="221"/>
      <c r="P907" s="221"/>
      <c r="Q907" s="221"/>
      <c r="R907" s="221"/>
      <c r="S907" s="221"/>
      <c r="T907" s="221"/>
      <c r="U907" s="221"/>
      <c r="V907" s="221"/>
    </row>
    <row r="908" spans="2:22" ht="15.75" customHeight="1" x14ac:dyDescent="0.2">
      <c r="B908"/>
      <c r="C908" s="220"/>
      <c r="D908" s="221"/>
      <c r="E908" s="221"/>
      <c r="F908" s="221"/>
      <c r="G908" s="221"/>
      <c r="H908" s="221"/>
      <c r="I908" s="221"/>
      <c r="J908" s="221"/>
      <c r="K908" s="221"/>
      <c r="L908" s="221"/>
      <c r="M908" s="221"/>
      <c r="N908" s="221"/>
      <c r="O908" s="221"/>
      <c r="P908" s="221"/>
      <c r="Q908" s="221"/>
      <c r="R908" s="221"/>
      <c r="S908" s="221"/>
      <c r="T908" s="221"/>
      <c r="U908" s="221"/>
      <c r="V908" s="221"/>
    </row>
    <row r="909" spans="2:22" ht="15.75" customHeight="1" x14ac:dyDescent="0.2">
      <c r="B909"/>
      <c r="C909" s="220"/>
      <c r="D909" s="221"/>
      <c r="E909" s="221"/>
      <c r="F909" s="221"/>
      <c r="G909" s="221"/>
      <c r="H909" s="221"/>
      <c r="I909" s="221"/>
      <c r="J909" s="221"/>
      <c r="K909" s="221"/>
      <c r="L909" s="221"/>
      <c r="M909" s="221"/>
      <c r="N909" s="221"/>
      <c r="O909" s="221"/>
      <c r="P909" s="221"/>
      <c r="Q909" s="221"/>
      <c r="R909" s="221"/>
      <c r="S909" s="221"/>
      <c r="T909" s="221"/>
      <c r="U909" s="221"/>
      <c r="V909" s="221"/>
    </row>
    <row r="910" spans="2:22" ht="15.75" customHeight="1" x14ac:dyDescent="0.2">
      <c r="B910"/>
      <c r="C910" s="220"/>
      <c r="D910" s="221"/>
      <c r="E910" s="221"/>
      <c r="F910" s="221"/>
      <c r="G910" s="221"/>
      <c r="H910" s="221"/>
      <c r="I910" s="221"/>
      <c r="J910" s="221"/>
      <c r="K910" s="221"/>
      <c r="L910" s="221"/>
      <c r="M910" s="221"/>
      <c r="N910" s="221"/>
      <c r="O910" s="221"/>
      <c r="P910" s="221"/>
      <c r="Q910" s="221"/>
      <c r="R910" s="221"/>
      <c r="S910" s="221"/>
      <c r="T910" s="221"/>
      <c r="U910" s="221"/>
      <c r="V910" s="221"/>
    </row>
    <row r="911" spans="2:22" ht="15.75" customHeight="1" x14ac:dyDescent="0.2">
      <c r="B911"/>
      <c r="C911" s="220"/>
      <c r="D911" s="221"/>
      <c r="E911" s="221"/>
      <c r="F911" s="221"/>
      <c r="G911" s="221"/>
      <c r="H911" s="221"/>
      <c r="I911" s="221"/>
      <c r="J911" s="221"/>
      <c r="K911" s="221"/>
      <c r="L911" s="221"/>
      <c r="M911" s="221"/>
      <c r="N911" s="221"/>
      <c r="O911" s="221"/>
      <c r="P911" s="221"/>
      <c r="Q911" s="221"/>
      <c r="R911" s="221"/>
      <c r="S911" s="221"/>
      <c r="T911" s="221"/>
      <c r="U911" s="221"/>
      <c r="V911" s="221"/>
    </row>
    <row r="912" spans="2:22" ht="15.75" customHeight="1" x14ac:dyDescent="0.2">
      <c r="B912"/>
      <c r="C912" s="220"/>
      <c r="D912" s="221"/>
      <c r="E912" s="221"/>
      <c r="F912" s="221"/>
      <c r="G912" s="221"/>
      <c r="H912" s="221"/>
      <c r="I912" s="221"/>
      <c r="J912" s="221"/>
      <c r="K912" s="221"/>
      <c r="L912" s="221"/>
      <c r="M912" s="221"/>
      <c r="N912" s="221"/>
      <c r="O912" s="221"/>
      <c r="P912" s="221"/>
      <c r="Q912" s="221"/>
      <c r="R912" s="221"/>
      <c r="S912" s="221"/>
      <c r="T912" s="221"/>
      <c r="U912" s="221"/>
      <c r="V912" s="221"/>
    </row>
    <row r="913" spans="2:22" ht="15.75" customHeight="1" x14ac:dyDescent="0.2">
      <c r="B913"/>
      <c r="C913" s="220"/>
      <c r="D913" s="221"/>
      <c r="E913" s="221"/>
      <c r="F913" s="221"/>
      <c r="G913" s="221"/>
      <c r="H913" s="221"/>
      <c r="I913" s="221"/>
      <c r="J913" s="221"/>
      <c r="K913" s="221"/>
      <c r="L913" s="221"/>
      <c r="M913" s="221"/>
      <c r="N913" s="221"/>
      <c r="O913" s="221"/>
      <c r="P913" s="221"/>
      <c r="Q913" s="221"/>
      <c r="R913" s="221"/>
      <c r="S913" s="221"/>
      <c r="T913" s="221"/>
      <c r="U913" s="221"/>
      <c r="V913" s="221"/>
    </row>
    <row r="914" spans="2:22" ht="15.75" customHeight="1" x14ac:dyDescent="0.2">
      <c r="B914"/>
      <c r="C914" s="220"/>
      <c r="D914" s="221"/>
      <c r="E914" s="221"/>
      <c r="F914" s="221"/>
      <c r="G914" s="221"/>
      <c r="H914" s="221"/>
      <c r="I914" s="221"/>
      <c r="J914" s="221"/>
      <c r="K914" s="221"/>
      <c r="L914" s="221"/>
      <c r="M914" s="221"/>
      <c r="N914" s="221"/>
      <c r="O914" s="221"/>
      <c r="P914" s="221"/>
      <c r="Q914" s="221"/>
      <c r="R914" s="221"/>
      <c r="S914" s="221"/>
      <c r="T914" s="221"/>
      <c r="U914" s="221"/>
      <c r="V914" s="221"/>
    </row>
    <row r="915" spans="2:22" ht="15.75" customHeight="1" x14ac:dyDescent="0.2">
      <c r="B915"/>
      <c r="C915" s="220"/>
      <c r="D915" s="221"/>
      <c r="E915" s="221"/>
      <c r="F915" s="221"/>
      <c r="G915" s="221"/>
      <c r="H915" s="221"/>
      <c r="I915" s="221"/>
      <c r="J915" s="221"/>
      <c r="K915" s="221"/>
      <c r="L915" s="221"/>
      <c r="M915" s="221"/>
      <c r="N915" s="221"/>
      <c r="O915" s="221"/>
      <c r="P915" s="221"/>
      <c r="Q915" s="221"/>
      <c r="R915" s="221"/>
      <c r="S915" s="221"/>
      <c r="T915" s="221"/>
      <c r="U915" s="221"/>
      <c r="V915" s="221"/>
    </row>
    <row r="916" spans="2:22" ht="15.75" customHeight="1" x14ac:dyDescent="0.2">
      <c r="B916"/>
      <c r="C916" s="220"/>
      <c r="D916" s="221"/>
      <c r="E916" s="221"/>
      <c r="F916" s="221"/>
      <c r="G916" s="221"/>
      <c r="H916" s="221"/>
      <c r="I916" s="221"/>
      <c r="J916" s="221"/>
      <c r="K916" s="221"/>
      <c r="L916" s="221"/>
      <c r="M916" s="221"/>
      <c r="N916" s="221"/>
      <c r="O916" s="221"/>
      <c r="P916" s="221"/>
      <c r="Q916" s="221"/>
      <c r="R916" s="221"/>
      <c r="S916" s="221"/>
      <c r="T916" s="221"/>
      <c r="U916" s="221"/>
      <c r="V916" s="221"/>
    </row>
    <row r="917" spans="2:22" ht="15.75" customHeight="1" x14ac:dyDescent="0.2">
      <c r="B917"/>
      <c r="C917" s="220"/>
      <c r="D917" s="221"/>
      <c r="E917" s="221"/>
      <c r="F917" s="221"/>
      <c r="G917" s="221"/>
      <c r="H917" s="221"/>
      <c r="I917" s="221"/>
      <c r="J917" s="221"/>
      <c r="K917" s="221"/>
      <c r="L917" s="221"/>
      <c r="M917" s="221"/>
      <c r="N917" s="221"/>
      <c r="O917" s="221"/>
      <c r="P917" s="221"/>
      <c r="Q917" s="221"/>
      <c r="R917" s="221"/>
      <c r="S917" s="221"/>
      <c r="T917" s="221"/>
      <c r="U917" s="221"/>
      <c r="V917" s="221"/>
    </row>
    <row r="918" spans="2:22" ht="15.75" customHeight="1" x14ac:dyDescent="0.2">
      <c r="B918"/>
      <c r="C918" s="220"/>
      <c r="D918" s="221"/>
      <c r="E918" s="221"/>
      <c r="F918" s="221"/>
      <c r="G918" s="221"/>
      <c r="H918" s="221"/>
      <c r="I918" s="221"/>
      <c r="J918" s="221"/>
      <c r="K918" s="221"/>
      <c r="L918" s="221"/>
      <c r="M918" s="221"/>
      <c r="N918" s="221"/>
      <c r="O918" s="221"/>
      <c r="P918" s="221"/>
      <c r="Q918" s="221"/>
      <c r="R918" s="221"/>
      <c r="S918" s="221"/>
      <c r="T918" s="221"/>
      <c r="U918" s="221"/>
      <c r="V918" s="221"/>
    </row>
    <row r="919" spans="2:22" ht="15.75" customHeight="1" x14ac:dyDescent="0.2">
      <c r="B919"/>
      <c r="C919" s="220"/>
      <c r="D919" s="221"/>
      <c r="E919" s="221"/>
      <c r="F919" s="221"/>
      <c r="G919" s="221"/>
      <c r="H919" s="221"/>
      <c r="I919" s="221"/>
      <c r="J919" s="221"/>
      <c r="K919" s="221"/>
      <c r="L919" s="221"/>
      <c r="M919" s="221"/>
      <c r="N919" s="221"/>
      <c r="O919" s="221"/>
      <c r="P919" s="221"/>
      <c r="Q919" s="221"/>
      <c r="R919" s="221"/>
      <c r="S919" s="221"/>
      <c r="T919" s="221"/>
      <c r="U919" s="221"/>
      <c r="V919" s="221"/>
    </row>
    <row r="920" spans="2:22" ht="15.75" customHeight="1" x14ac:dyDescent="0.2">
      <c r="B920"/>
      <c r="C920" s="220"/>
      <c r="D920" s="221"/>
      <c r="E920" s="221"/>
      <c r="F920" s="221"/>
      <c r="G920" s="221"/>
      <c r="H920" s="221"/>
      <c r="I920" s="221"/>
      <c r="J920" s="221"/>
      <c r="K920" s="221"/>
      <c r="L920" s="221"/>
      <c r="M920" s="221"/>
      <c r="N920" s="221"/>
      <c r="O920" s="221"/>
      <c r="P920" s="221"/>
      <c r="Q920" s="221"/>
      <c r="R920" s="221"/>
      <c r="S920" s="221"/>
      <c r="T920" s="221"/>
      <c r="U920" s="221"/>
      <c r="V920" s="221"/>
    </row>
    <row r="921" spans="2:22" ht="15.75" customHeight="1" x14ac:dyDescent="0.2">
      <c r="B921"/>
      <c r="C921" s="220"/>
      <c r="D921" s="221"/>
      <c r="E921" s="221"/>
      <c r="F921" s="221"/>
      <c r="G921" s="221"/>
      <c r="H921" s="221"/>
      <c r="I921" s="221"/>
      <c r="J921" s="221"/>
      <c r="K921" s="221"/>
      <c r="L921" s="221"/>
      <c r="M921" s="221"/>
      <c r="N921" s="221"/>
      <c r="O921" s="221"/>
      <c r="P921" s="221"/>
      <c r="Q921" s="221"/>
      <c r="R921" s="221"/>
      <c r="S921" s="221"/>
      <c r="T921" s="221"/>
      <c r="U921" s="221"/>
      <c r="V921" s="221"/>
    </row>
    <row r="922" spans="2:22" ht="15.75" customHeight="1" x14ac:dyDescent="0.2">
      <c r="B922"/>
      <c r="C922" s="220"/>
      <c r="D922" s="221"/>
      <c r="E922" s="221"/>
      <c r="F922" s="221"/>
      <c r="G922" s="221"/>
      <c r="H922" s="221"/>
      <c r="I922" s="221"/>
      <c r="J922" s="221"/>
      <c r="K922" s="221"/>
      <c r="L922" s="221"/>
      <c r="M922" s="221"/>
      <c r="N922" s="221"/>
      <c r="O922" s="221"/>
      <c r="P922" s="221"/>
      <c r="Q922" s="221"/>
      <c r="R922" s="221"/>
      <c r="S922" s="221"/>
      <c r="T922" s="221"/>
      <c r="U922" s="221"/>
      <c r="V922" s="221"/>
    </row>
    <row r="923" spans="2:22" ht="15.75" customHeight="1" x14ac:dyDescent="0.2">
      <c r="B923"/>
      <c r="C923" s="220"/>
      <c r="D923" s="221"/>
      <c r="E923" s="221"/>
      <c r="F923" s="221"/>
      <c r="G923" s="221"/>
      <c r="H923" s="221"/>
      <c r="I923" s="221"/>
      <c r="J923" s="221"/>
      <c r="K923" s="221"/>
      <c r="L923" s="221"/>
      <c r="M923" s="221"/>
      <c r="N923" s="221"/>
      <c r="O923" s="221"/>
      <c r="P923" s="221"/>
      <c r="Q923" s="221"/>
      <c r="R923" s="221"/>
      <c r="S923" s="221"/>
      <c r="T923" s="221"/>
      <c r="U923" s="221"/>
      <c r="V923" s="221"/>
    </row>
    <row r="924" spans="2:22" ht="15.75" customHeight="1" x14ac:dyDescent="0.2">
      <c r="B924"/>
      <c r="C924" s="220"/>
      <c r="D924" s="221"/>
      <c r="E924" s="221"/>
      <c r="F924" s="221"/>
      <c r="G924" s="221"/>
      <c r="H924" s="221"/>
      <c r="I924" s="221"/>
      <c r="J924" s="221"/>
      <c r="K924" s="221"/>
      <c r="L924" s="221"/>
      <c r="M924" s="221"/>
      <c r="N924" s="221"/>
      <c r="O924" s="221"/>
      <c r="P924" s="221"/>
      <c r="Q924" s="221"/>
      <c r="R924" s="221"/>
      <c r="S924" s="221"/>
      <c r="T924" s="221"/>
      <c r="U924" s="221"/>
      <c r="V924" s="221"/>
    </row>
    <row r="925" spans="2:22" ht="15.75" customHeight="1" x14ac:dyDescent="0.2">
      <c r="B925"/>
      <c r="C925" s="220"/>
      <c r="D925" s="221"/>
      <c r="E925" s="221"/>
      <c r="F925" s="221"/>
      <c r="G925" s="221"/>
      <c r="H925" s="221"/>
      <c r="I925" s="221"/>
      <c r="J925" s="221"/>
      <c r="K925" s="221"/>
      <c r="L925" s="221"/>
      <c r="M925" s="221"/>
      <c r="N925" s="221"/>
      <c r="O925" s="221"/>
      <c r="P925" s="221"/>
      <c r="Q925" s="221"/>
      <c r="R925" s="221"/>
      <c r="S925" s="221"/>
      <c r="T925" s="221"/>
      <c r="U925" s="221"/>
      <c r="V925" s="221"/>
    </row>
    <row r="926" spans="2:22" ht="15.75" customHeight="1" x14ac:dyDescent="0.2">
      <c r="B926"/>
      <c r="C926" s="220"/>
      <c r="D926" s="221"/>
      <c r="E926" s="221"/>
      <c r="F926" s="221"/>
      <c r="G926" s="221"/>
      <c r="H926" s="221"/>
      <c r="I926" s="221"/>
      <c r="J926" s="221"/>
      <c r="K926" s="221"/>
      <c r="L926" s="221"/>
      <c r="M926" s="221"/>
      <c r="N926" s="221"/>
      <c r="O926" s="221"/>
      <c r="P926" s="221"/>
      <c r="Q926" s="221"/>
      <c r="R926" s="221"/>
      <c r="S926" s="221"/>
      <c r="T926" s="221"/>
      <c r="U926" s="221"/>
      <c r="V926" s="221"/>
    </row>
    <row r="927" spans="2:22" ht="15.75" customHeight="1" x14ac:dyDescent="0.2">
      <c r="B927"/>
      <c r="C927" s="220"/>
      <c r="D927" s="221"/>
      <c r="E927" s="221"/>
      <c r="F927" s="221"/>
      <c r="G927" s="221"/>
      <c r="H927" s="221"/>
      <c r="I927" s="221"/>
      <c r="J927" s="221"/>
      <c r="K927" s="221"/>
      <c r="L927" s="221"/>
      <c r="M927" s="221"/>
      <c r="N927" s="221"/>
      <c r="O927" s="221"/>
      <c r="P927" s="221"/>
      <c r="Q927" s="221"/>
      <c r="R927" s="221"/>
      <c r="S927" s="221"/>
      <c r="T927" s="221"/>
      <c r="U927" s="221"/>
      <c r="V927" s="221"/>
    </row>
    <row r="928" spans="2:22" ht="15.75" customHeight="1" x14ac:dyDescent="0.2">
      <c r="B928"/>
      <c r="C928" s="220"/>
      <c r="D928" s="221"/>
      <c r="E928" s="221"/>
      <c r="F928" s="221"/>
      <c r="G928" s="221"/>
      <c r="H928" s="221"/>
      <c r="I928" s="221"/>
      <c r="J928" s="221"/>
      <c r="K928" s="221"/>
      <c r="L928" s="221"/>
      <c r="M928" s="221"/>
      <c r="N928" s="221"/>
      <c r="O928" s="221"/>
      <c r="P928" s="221"/>
      <c r="Q928" s="221"/>
      <c r="R928" s="221"/>
      <c r="S928" s="221"/>
      <c r="T928" s="221"/>
      <c r="U928" s="221"/>
      <c r="V928" s="221"/>
    </row>
    <row r="929" spans="2:22" ht="15.75" customHeight="1" x14ac:dyDescent="0.2">
      <c r="B929"/>
      <c r="C929" s="220"/>
      <c r="D929" s="221"/>
      <c r="E929" s="221"/>
      <c r="F929" s="221"/>
      <c r="G929" s="221"/>
      <c r="H929" s="221"/>
      <c r="I929" s="221"/>
      <c r="J929" s="221"/>
      <c r="K929" s="221"/>
      <c r="L929" s="221"/>
      <c r="M929" s="221"/>
      <c r="N929" s="221"/>
      <c r="O929" s="221"/>
      <c r="P929" s="221"/>
      <c r="Q929" s="221"/>
      <c r="R929" s="221"/>
      <c r="S929" s="221"/>
      <c r="T929" s="221"/>
      <c r="U929" s="221"/>
      <c r="V929" s="221"/>
    </row>
    <row r="930" spans="2:22" ht="15.75" customHeight="1" x14ac:dyDescent="0.2">
      <c r="B930"/>
      <c r="C930" s="220"/>
      <c r="D930" s="221"/>
      <c r="E930" s="221"/>
      <c r="F930" s="221"/>
      <c r="G930" s="221"/>
      <c r="H930" s="221"/>
      <c r="I930" s="221"/>
      <c r="J930" s="221"/>
      <c r="K930" s="221"/>
      <c r="L930" s="221"/>
      <c r="M930" s="221"/>
      <c r="N930" s="221"/>
      <c r="O930" s="221"/>
      <c r="P930" s="221"/>
      <c r="Q930" s="221"/>
      <c r="R930" s="221"/>
      <c r="S930" s="221"/>
      <c r="T930" s="221"/>
      <c r="U930" s="221"/>
      <c r="V930" s="221"/>
    </row>
    <row r="931" spans="2:22" ht="15.75" customHeight="1" x14ac:dyDescent="0.2">
      <c r="B931"/>
      <c r="C931" s="220"/>
      <c r="D931" s="221"/>
      <c r="E931" s="221"/>
      <c r="F931" s="221"/>
      <c r="G931" s="221"/>
      <c r="H931" s="221"/>
      <c r="I931" s="221"/>
      <c r="J931" s="221"/>
      <c r="K931" s="221"/>
      <c r="L931" s="221"/>
      <c r="M931" s="221"/>
      <c r="N931" s="221"/>
      <c r="O931" s="221"/>
      <c r="P931" s="221"/>
      <c r="Q931" s="221"/>
      <c r="R931" s="221"/>
      <c r="S931" s="221"/>
      <c r="T931" s="221"/>
      <c r="U931" s="221"/>
      <c r="V931" s="221"/>
    </row>
    <row r="932" spans="2:22" ht="15.75" customHeight="1" x14ac:dyDescent="0.2">
      <c r="B932"/>
      <c r="C932" s="220"/>
      <c r="D932" s="221"/>
      <c r="E932" s="221"/>
      <c r="F932" s="221"/>
      <c r="G932" s="221"/>
      <c r="H932" s="221"/>
      <c r="I932" s="221"/>
      <c r="J932" s="221"/>
      <c r="K932" s="221"/>
      <c r="L932" s="221"/>
      <c r="M932" s="221"/>
      <c r="N932" s="221"/>
      <c r="O932" s="221"/>
      <c r="P932" s="221"/>
      <c r="Q932" s="221"/>
      <c r="R932" s="221"/>
      <c r="S932" s="221"/>
      <c r="T932" s="221"/>
      <c r="U932" s="221"/>
      <c r="V932" s="221"/>
    </row>
    <row r="933" spans="2:22" ht="15.75" customHeight="1" x14ac:dyDescent="0.2">
      <c r="B933"/>
      <c r="C933" s="220"/>
      <c r="D933" s="221"/>
      <c r="E933" s="221"/>
      <c r="F933" s="221"/>
      <c r="G933" s="221"/>
      <c r="H933" s="221"/>
      <c r="I933" s="221"/>
      <c r="J933" s="221"/>
      <c r="K933" s="221"/>
      <c r="L933" s="221"/>
      <c r="M933" s="221"/>
      <c r="N933" s="221"/>
      <c r="O933" s="221"/>
      <c r="P933" s="221"/>
      <c r="Q933" s="221"/>
      <c r="R933" s="221"/>
      <c r="S933" s="221"/>
      <c r="T933" s="221"/>
      <c r="U933" s="221"/>
      <c r="V933" s="221"/>
    </row>
    <row r="934" spans="2:22" ht="15.75" customHeight="1" x14ac:dyDescent="0.2">
      <c r="B934"/>
      <c r="C934" s="220"/>
      <c r="D934" s="221"/>
      <c r="E934" s="221"/>
      <c r="F934" s="221"/>
      <c r="G934" s="221"/>
      <c r="H934" s="221"/>
      <c r="I934" s="221"/>
      <c r="J934" s="221"/>
      <c r="K934" s="221"/>
      <c r="L934" s="221"/>
      <c r="M934" s="221"/>
      <c r="N934" s="221"/>
      <c r="O934" s="221"/>
      <c r="P934" s="221"/>
      <c r="Q934" s="221"/>
      <c r="R934" s="221"/>
      <c r="S934" s="221"/>
      <c r="T934" s="221"/>
      <c r="U934" s="221"/>
      <c r="V934" s="221"/>
    </row>
    <row r="935" spans="2:22" ht="15.75" customHeight="1" x14ac:dyDescent="0.2">
      <c r="B935"/>
      <c r="C935" s="220"/>
      <c r="D935" s="221"/>
      <c r="E935" s="221"/>
      <c r="F935" s="221"/>
      <c r="G935" s="221"/>
      <c r="H935" s="221"/>
      <c r="I935" s="221"/>
      <c r="J935" s="221"/>
      <c r="K935" s="221"/>
      <c r="L935" s="221"/>
      <c r="M935" s="221"/>
      <c r="N935" s="221"/>
      <c r="O935" s="221"/>
      <c r="P935" s="221"/>
      <c r="Q935" s="221"/>
      <c r="R935" s="221"/>
      <c r="S935" s="221"/>
      <c r="T935" s="221"/>
      <c r="U935" s="221"/>
      <c r="V935" s="221"/>
    </row>
    <row r="936" spans="2:22" ht="15.75" customHeight="1" x14ac:dyDescent="0.2">
      <c r="B936"/>
      <c r="C936" s="220"/>
      <c r="D936" s="221"/>
      <c r="E936" s="221"/>
      <c r="F936" s="221"/>
      <c r="G936" s="221"/>
      <c r="H936" s="221"/>
      <c r="I936" s="221"/>
      <c r="J936" s="221"/>
      <c r="K936" s="221"/>
      <c r="L936" s="221"/>
      <c r="M936" s="221"/>
      <c r="N936" s="221"/>
      <c r="O936" s="221"/>
      <c r="P936" s="221"/>
      <c r="Q936" s="221"/>
      <c r="R936" s="221"/>
      <c r="S936" s="221"/>
      <c r="T936" s="221"/>
      <c r="U936" s="221"/>
      <c r="V936" s="221"/>
    </row>
    <row r="937" spans="2:22" ht="15.75" customHeight="1" x14ac:dyDescent="0.2">
      <c r="B937"/>
      <c r="C937" s="220"/>
      <c r="D937" s="221"/>
      <c r="E937" s="221"/>
      <c r="F937" s="221"/>
      <c r="G937" s="221"/>
      <c r="H937" s="221"/>
      <c r="I937" s="221"/>
      <c r="J937" s="221"/>
      <c r="K937" s="221"/>
      <c r="L937" s="221"/>
      <c r="M937" s="221"/>
      <c r="N937" s="221"/>
      <c r="O937" s="221"/>
      <c r="P937" s="221"/>
      <c r="Q937" s="221"/>
      <c r="R937" s="221"/>
      <c r="S937" s="221"/>
      <c r="T937" s="221"/>
      <c r="U937" s="221"/>
      <c r="V937" s="221"/>
    </row>
    <row r="938" spans="2:22" ht="15.75" customHeight="1" x14ac:dyDescent="0.2">
      <c r="B938"/>
      <c r="C938" s="220"/>
      <c r="D938" s="221"/>
      <c r="E938" s="221"/>
      <c r="F938" s="221"/>
      <c r="G938" s="221"/>
      <c r="H938" s="221"/>
      <c r="I938" s="221"/>
      <c r="J938" s="221"/>
      <c r="K938" s="221"/>
      <c r="L938" s="221"/>
      <c r="M938" s="221"/>
      <c r="N938" s="221"/>
      <c r="O938" s="221"/>
      <c r="P938" s="221"/>
      <c r="Q938" s="221"/>
      <c r="R938" s="221"/>
      <c r="S938" s="221"/>
      <c r="T938" s="221"/>
      <c r="U938" s="221"/>
      <c r="V938" s="221"/>
    </row>
    <row r="939" spans="2:22" ht="15.75" customHeight="1" x14ac:dyDescent="0.2">
      <c r="B939"/>
      <c r="C939" s="220"/>
      <c r="D939" s="221"/>
      <c r="E939" s="221"/>
      <c r="F939" s="221"/>
      <c r="G939" s="221"/>
      <c r="H939" s="221"/>
      <c r="I939" s="221"/>
      <c r="J939" s="221"/>
      <c r="K939" s="221"/>
      <c r="L939" s="221"/>
      <c r="M939" s="221"/>
      <c r="N939" s="221"/>
      <c r="O939" s="221"/>
      <c r="P939" s="221"/>
      <c r="Q939" s="221"/>
      <c r="R939" s="221"/>
      <c r="S939" s="221"/>
      <c r="T939" s="221"/>
      <c r="U939" s="221"/>
      <c r="V939" s="221"/>
    </row>
    <row r="940" spans="2:22" ht="15.75" customHeight="1" x14ac:dyDescent="0.2">
      <c r="B940"/>
      <c r="C940" s="220"/>
      <c r="D940" s="221"/>
      <c r="E940" s="221"/>
      <c r="F940" s="221"/>
      <c r="G940" s="221"/>
      <c r="H940" s="221"/>
      <c r="I940" s="221"/>
      <c r="J940" s="221"/>
      <c r="K940" s="221"/>
      <c r="L940" s="221"/>
      <c r="M940" s="221"/>
      <c r="N940" s="221"/>
      <c r="O940" s="221"/>
      <c r="P940" s="221"/>
      <c r="Q940" s="221"/>
      <c r="R940" s="221"/>
      <c r="S940" s="221"/>
      <c r="T940" s="221"/>
      <c r="U940" s="221"/>
      <c r="V940" s="221"/>
    </row>
    <row r="941" spans="2:22" ht="15.75" customHeight="1" x14ac:dyDescent="0.2">
      <c r="B941"/>
      <c r="C941" s="220"/>
      <c r="D941" s="221"/>
      <c r="E941" s="221"/>
      <c r="F941" s="221"/>
      <c r="G941" s="221"/>
      <c r="H941" s="221"/>
      <c r="I941" s="221"/>
      <c r="J941" s="221"/>
      <c r="K941" s="221"/>
      <c r="L941" s="221"/>
      <c r="M941" s="221"/>
      <c r="N941" s="221"/>
      <c r="O941" s="221"/>
      <c r="P941" s="221"/>
      <c r="Q941" s="221"/>
      <c r="R941" s="221"/>
      <c r="S941" s="221"/>
      <c r="T941" s="221"/>
      <c r="U941" s="221"/>
      <c r="V941" s="221"/>
    </row>
    <row r="942" spans="2:22" ht="15.75" customHeight="1" x14ac:dyDescent="0.2">
      <c r="B942"/>
      <c r="C942" s="220"/>
      <c r="D942" s="221"/>
      <c r="E942" s="221"/>
      <c r="F942" s="221"/>
      <c r="G942" s="221"/>
      <c r="H942" s="221"/>
      <c r="I942" s="221"/>
      <c r="J942" s="221"/>
      <c r="K942" s="221"/>
      <c r="L942" s="221"/>
      <c r="M942" s="221"/>
      <c r="N942" s="221"/>
      <c r="O942" s="221"/>
      <c r="P942" s="221"/>
      <c r="Q942" s="221"/>
      <c r="R942" s="221"/>
      <c r="S942" s="221"/>
      <c r="T942" s="221"/>
      <c r="U942" s="221"/>
      <c r="V942" s="221"/>
    </row>
    <row r="943" spans="2:22" ht="15.75" customHeight="1" x14ac:dyDescent="0.2">
      <c r="B943"/>
      <c r="C943" s="220"/>
      <c r="D943" s="221"/>
      <c r="E943" s="221"/>
      <c r="F943" s="221"/>
      <c r="G943" s="221"/>
      <c r="H943" s="221"/>
      <c r="I943" s="221"/>
      <c r="J943" s="221"/>
      <c r="K943" s="221"/>
      <c r="L943" s="221"/>
      <c r="M943" s="221"/>
      <c r="N943" s="221"/>
      <c r="O943" s="221"/>
      <c r="P943" s="221"/>
      <c r="Q943" s="221"/>
      <c r="R943" s="221"/>
      <c r="S943" s="221"/>
      <c r="T943" s="221"/>
      <c r="U943" s="221"/>
      <c r="V943" s="221"/>
    </row>
    <row r="944" spans="2:22" ht="15.75" customHeight="1" x14ac:dyDescent="0.2">
      <c r="B944"/>
      <c r="C944" s="220"/>
      <c r="D944" s="221"/>
      <c r="E944" s="221"/>
      <c r="F944" s="221"/>
      <c r="G944" s="221"/>
      <c r="H944" s="221"/>
      <c r="I944" s="221"/>
      <c r="J944" s="221"/>
      <c r="K944" s="221"/>
      <c r="L944" s="221"/>
      <c r="M944" s="221"/>
      <c r="N944" s="221"/>
      <c r="O944" s="221"/>
      <c r="P944" s="221"/>
      <c r="Q944" s="221"/>
      <c r="R944" s="221"/>
      <c r="S944" s="221"/>
      <c r="T944" s="221"/>
      <c r="U944" s="221"/>
      <c r="V944" s="221"/>
    </row>
    <row r="945" spans="2:22" ht="15.75" customHeight="1" x14ac:dyDescent="0.2">
      <c r="B945"/>
      <c r="C945" s="220"/>
      <c r="D945" s="221"/>
      <c r="E945" s="221"/>
      <c r="F945" s="221"/>
      <c r="G945" s="221"/>
      <c r="H945" s="221"/>
      <c r="I945" s="221"/>
      <c r="J945" s="221"/>
      <c r="K945" s="221"/>
      <c r="L945" s="221"/>
      <c r="M945" s="221"/>
      <c r="N945" s="221"/>
      <c r="O945" s="221"/>
      <c r="P945" s="221"/>
      <c r="Q945" s="221"/>
      <c r="R945" s="221"/>
      <c r="S945" s="221"/>
      <c r="T945" s="221"/>
      <c r="U945" s="221"/>
      <c r="V945" s="221"/>
    </row>
    <row r="946" spans="2:22" ht="15.75" customHeight="1" x14ac:dyDescent="0.2">
      <c r="B946"/>
      <c r="C946" s="220"/>
      <c r="D946" s="221"/>
      <c r="E946" s="221"/>
      <c r="F946" s="221"/>
      <c r="G946" s="221"/>
      <c r="H946" s="221"/>
      <c r="I946" s="221"/>
      <c r="J946" s="221"/>
      <c r="K946" s="221"/>
      <c r="L946" s="221"/>
      <c r="M946" s="221"/>
      <c r="N946" s="221"/>
      <c r="O946" s="221"/>
      <c r="P946" s="221"/>
      <c r="Q946" s="221"/>
      <c r="R946" s="221"/>
      <c r="S946" s="221"/>
      <c r="T946" s="221"/>
      <c r="U946" s="221"/>
      <c r="V946" s="221"/>
    </row>
    <row r="947" spans="2:22" ht="15.75" customHeight="1" x14ac:dyDescent="0.2">
      <c r="B947"/>
      <c r="C947" s="220"/>
      <c r="D947" s="221"/>
      <c r="E947" s="221"/>
      <c r="F947" s="221"/>
      <c r="G947" s="221"/>
      <c r="H947" s="221"/>
      <c r="I947" s="221"/>
      <c r="J947" s="221"/>
      <c r="K947" s="221"/>
      <c r="L947" s="221"/>
      <c r="M947" s="221"/>
      <c r="N947" s="221"/>
      <c r="O947" s="221"/>
      <c r="P947" s="221"/>
      <c r="Q947" s="221"/>
      <c r="R947" s="221"/>
      <c r="S947" s="221"/>
      <c r="T947" s="221"/>
      <c r="U947" s="221"/>
      <c r="V947" s="221"/>
    </row>
    <row r="948" spans="2:22" ht="15.75" customHeight="1" x14ac:dyDescent="0.2">
      <c r="B948"/>
      <c r="C948" s="220"/>
      <c r="D948" s="221"/>
      <c r="E948" s="221"/>
      <c r="F948" s="221"/>
      <c r="G948" s="221"/>
      <c r="H948" s="221"/>
      <c r="I948" s="221"/>
      <c r="J948" s="221"/>
      <c r="K948" s="221"/>
      <c r="L948" s="221"/>
      <c r="M948" s="221"/>
      <c r="N948" s="221"/>
      <c r="O948" s="221"/>
      <c r="P948" s="221"/>
      <c r="Q948" s="221"/>
      <c r="R948" s="221"/>
      <c r="S948" s="221"/>
      <c r="T948" s="221"/>
      <c r="U948" s="221"/>
      <c r="V948" s="221"/>
    </row>
    <row r="949" spans="2:22" ht="15.75" customHeight="1" x14ac:dyDescent="0.2">
      <c r="B949"/>
      <c r="C949" s="220"/>
      <c r="D949" s="221"/>
      <c r="E949" s="221"/>
      <c r="F949" s="221"/>
      <c r="G949" s="221"/>
      <c r="H949" s="221"/>
      <c r="I949" s="221"/>
      <c r="J949" s="221"/>
      <c r="K949" s="221"/>
      <c r="L949" s="221"/>
      <c r="M949" s="221"/>
      <c r="N949" s="221"/>
      <c r="O949" s="221"/>
      <c r="P949" s="221"/>
      <c r="Q949" s="221"/>
      <c r="R949" s="221"/>
      <c r="S949" s="221"/>
      <c r="T949" s="221"/>
      <c r="U949" s="221"/>
      <c r="V949" s="221"/>
    </row>
    <row r="950" spans="2:22" ht="15.75" customHeight="1" x14ac:dyDescent="0.2">
      <c r="B950"/>
      <c r="C950" s="220"/>
      <c r="D950" s="221"/>
      <c r="E950" s="221"/>
      <c r="F950" s="221"/>
      <c r="G950" s="221"/>
      <c r="H950" s="221"/>
      <c r="I950" s="221"/>
      <c r="J950" s="221"/>
      <c r="K950" s="221"/>
      <c r="L950" s="221"/>
      <c r="M950" s="221"/>
      <c r="N950" s="221"/>
      <c r="O950" s="221"/>
      <c r="P950" s="221"/>
      <c r="Q950" s="221"/>
      <c r="R950" s="221"/>
      <c r="S950" s="221"/>
      <c r="T950" s="221"/>
      <c r="U950" s="221"/>
      <c r="V950" s="221"/>
    </row>
    <row r="951" spans="2:22" ht="15.75" customHeight="1" x14ac:dyDescent="0.2">
      <c r="B951"/>
      <c r="C951" s="220"/>
      <c r="D951" s="221"/>
      <c r="E951" s="221"/>
      <c r="F951" s="221"/>
      <c r="G951" s="221"/>
      <c r="H951" s="221"/>
      <c r="I951" s="221"/>
      <c r="J951" s="221"/>
      <c r="K951" s="221"/>
      <c r="L951" s="221"/>
      <c r="M951" s="221"/>
      <c r="N951" s="221"/>
      <c r="O951" s="221"/>
      <c r="P951" s="221"/>
      <c r="Q951" s="221"/>
      <c r="R951" s="221"/>
      <c r="S951" s="221"/>
      <c r="T951" s="221"/>
      <c r="U951" s="221"/>
      <c r="V951" s="221"/>
    </row>
    <row r="952" spans="2:22" ht="15.75" customHeight="1" x14ac:dyDescent="0.2">
      <c r="B952"/>
      <c r="C952" s="220"/>
      <c r="D952" s="221"/>
      <c r="E952" s="221"/>
      <c r="F952" s="221"/>
      <c r="G952" s="221"/>
      <c r="H952" s="221"/>
      <c r="I952" s="221"/>
      <c r="J952" s="221"/>
      <c r="K952" s="221"/>
      <c r="L952" s="221"/>
      <c r="M952" s="221"/>
      <c r="N952" s="221"/>
      <c r="O952" s="221"/>
      <c r="P952" s="221"/>
      <c r="Q952" s="221"/>
      <c r="R952" s="221"/>
      <c r="S952" s="221"/>
      <c r="T952" s="221"/>
      <c r="U952" s="221"/>
      <c r="V952" s="221"/>
    </row>
    <row r="953" spans="2:22" ht="15.75" customHeight="1" x14ac:dyDescent="0.2">
      <c r="B953"/>
      <c r="C953" s="220"/>
      <c r="D953" s="221"/>
      <c r="E953" s="221"/>
      <c r="F953" s="221"/>
      <c r="G953" s="221"/>
      <c r="H953" s="221"/>
      <c r="I953" s="221"/>
      <c r="J953" s="221"/>
      <c r="K953" s="221"/>
      <c r="L953" s="221"/>
      <c r="M953" s="221"/>
      <c r="N953" s="221"/>
      <c r="O953" s="221"/>
      <c r="P953" s="221"/>
      <c r="Q953" s="221"/>
      <c r="R953" s="221"/>
      <c r="S953" s="221"/>
      <c r="T953" s="221"/>
      <c r="U953" s="221"/>
      <c r="V953" s="221"/>
    </row>
    <row r="954" spans="2:22" ht="15.75" customHeight="1" x14ac:dyDescent="0.2">
      <c r="B954"/>
      <c r="C954" s="220"/>
      <c r="D954" s="221"/>
      <c r="E954" s="221"/>
      <c r="F954" s="221"/>
      <c r="G954" s="221"/>
      <c r="H954" s="221"/>
      <c r="I954" s="221"/>
      <c r="J954" s="221"/>
      <c r="K954" s="221"/>
      <c r="L954" s="221"/>
      <c r="M954" s="221"/>
      <c r="N954" s="221"/>
      <c r="O954" s="221"/>
      <c r="P954" s="221"/>
      <c r="Q954" s="221"/>
      <c r="R954" s="221"/>
      <c r="S954" s="221"/>
      <c r="T954" s="221"/>
      <c r="U954" s="221"/>
      <c r="V954" s="221"/>
    </row>
    <row r="955" spans="2:22" ht="15.75" customHeight="1" x14ac:dyDescent="0.2">
      <c r="B955"/>
      <c r="C955" s="220"/>
      <c r="D955" s="221"/>
      <c r="E955" s="221"/>
      <c r="F955" s="221"/>
      <c r="G955" s="221"/>
      <c r="H955" s="221"/>
      <c r="I955" s="221"/>
      <c r="J955" s="221"/>
      <c r="K955" s="221"/>
      <c r="L955" s="221"/>
      <c r="M955" s="221"/>
      <c r="N955" s="221"/>
      <c r="O955" s="221"/>
      <c r="P955" s="221"/>
      <c r="Q955" s="221"/>
      <c r="R955" s="221"/>
      <c r="S955" s="221"/>
      <c r="T955" s="221"/>
      <c r="U955" s="221"/>
      <c r="V955" s="221"/>
    </row>
    <row r="956" spans="2:22" ht="15.75" customHeight="1" x14ac:dyDescent="0.2">
      <c r="B956"/>
      <c r="C956" s="220"/>
      <c r="D956" s="221"/>
      <c r="E956" s="221"/>
      <c r="F956" s="221"/>
      <c r="G956" s="221"/>
      <c r="H956" s="221"/>
      <c r="I956" s="221"/>
      <c r="J956" s="221"/>
      <c r="K956" s="221"/>
      <c r="L956" s="221"/>
      <c r="M956" s="221"/>
      <c r="N956" s="221"/>
      <c r="O956" s="221"/>
      <c r="P956" s="221"/>
      <c r="Q956" s="221"/>
      <c r="R956" s="221"/>
      <c r="S956" s="221"/>
      <c r="T956" s="221"/>
      <c r="U956" s="221"/>
      <c r="V956" s="221"/>
    </row>
    <row r="957" spans="2:22" ht="15.75" customHeight="1" x14ac:dyDescent="0.2">
      <c r="B957"/>
      <c r="C957" s="220"/>
      <c r="D957" s="221"/>
      <c r="E957" s="221"/>
      <c r="F957" s="221"/>
      <c r="G957" s="221"/>
      <c r="H957" s="221"/>
      <c r="I957" s="221"/>
      <c r="J957" s="221"/>
      <c r="K957" s="221"/>
      <c r="L957" s="221"/>
      <c r="M957" s="221"/>
      <c r="N957" s="221"/>
      <c r="O957" s="221"/>
      <c r="P957" s="221"/>
      <c r="Q957" s="221"/>
      <c r="R957" s="221"/>
      <c r="S957" s="221"/>
      <c r="T957" s="221"/>
      <c r="U957" s="221"/>
      <c r="V957" s="221"/>
    </row>
    <row r="958" spans="2:22" ht="15.75" customHeight="1" x14ac:dyDescent="0.2">
      <c r="B958"/>
      <c r="C958" s="220"/>
      <c r="D958" s="221"/>
      <c r="E958" s="221"/>
      <c r="F958" s="221"/>
      <c r="G958" s="221"/>
      <c r="H958" s="221"/>
      <c r="I958" s="221"/>
      <c r="J958" s="221"/>
      <c r="K958" s="221"/>
      <c r="L958" s="221"/>
      <c r="M958" s="221"/>
      <c r="N958" s="221"/>
      <c r="O958" s="221"/>
      <c r="P958" s="221"/>
      <c r="Q958" s="221"/>
      <c r="R958" s="221"/>
      <c r="S958" s="221"/>
      <c r="T958" s="221"/>
      <c r="U958" s="221"/>
      <c r="V958" s="221"/>
    </row>
    <row r="959" spans="2:22" ht="15.75" customHeight="1" x14ac:dyDescent="0.2">
      <c r="B959"/>
      <c r="C959" s="220"/>
      <c r="D959" s="221"/>
      <c r="E959" s="221"/>
      <c r="F959" s="221"/>
      <c r="G959" s="221"/>
      <c r="H959" s="221"/>
      <c r="I959" s="221"/>
      <c r="J959" s="221"/>
      <c r="K959" s="221"/>
      <c r="L959" s="221"/>
      <c r="M959" s="221"/>
      <c r="N959" s="221"/>
      <c r="O959" s="221"/>
      <c r="P959" s="221"/>
      <c r="Q959" s="221"/>
      <c r="R959" s="221"/>
      <c r="S959" s="221"/>
      <c r="T959" s="221"/>
      <c r="U959" s="221"/>
      <c r="V959" s="221"/>
    </row>
    <row r="960" spans="2:22" ht="15.75" customHeight="1" x14ac:dyDescent="0.2">
      <c r="B960"/>
      <c r="C960" s="220"/>
      <c r="D960" s="221"/>
      <c r="E960" s="221"/>
      <c r="F960" s="221"/>
      <c r="G960" s="221"/>
      <c r="H960" s="221"/>
      <c r="I960" s="221"/>
      <c r="J960" s="221"/>
      <c r="K960" s="221"/>
      <c r="L960" s="221"/>
      <c r="M960" s="221"/>
      <c r="N960" s="221"/>
      <c r="O960" s="221"/>
      <c r="P960" s="221"/>
      <c r="Q960" s="221"/>
      <c r="R960" s="221"/>
      <c r="S960" s="221"/>
      <c r="T960" s="221"/>
      <c r="U960" s="221"/>
      <c r="V960" s="221"/>
    </row>
    <row r="961" spans="2:22" ht="15.75" customHeight="1" x14ac:dyDescent="0.2">
      <c r="B961"/>
      <c r="C961" s="220"/>
      <c r="D961" s="221"/>
      <c r="E961" s="221"/>
      <c r="F961" s="221"/>
      <c r="G961" s="221"/>
      <c r="H961" s="221"/>
      <c r="I961" s="221"/>
      <c r="J961" s="221"/>
      <c r="K961" s="221"/>
      <c r="L961" s="221"/>
      <c r="M961" s="221"/>
      <c r="N961" s="221"/>
      <c r="O961" s="221"/>
      <c r="P961" s="221"/>
      <c r="Q961" s="221"/>
      <c r="R961" s="221"/>
      <c r="S961" s="221"/>
      <c r="T961" s="221"/>
      <c r="U961" s="221"/>
      <c r="V961" s="221"/>
    </row>
    <row r="962" spans="2:22" ht="15.75" customHeight="1" x14ac:dyDescent="0.2">
      <c r="B962"/>
      <c r="C962" s="220"/>
      <c r="D962" s="221"/>
      <c r="E962" s="221"/>
      <c r="F962" s="221"/>
      <c r="G962" s="221"/>
      <c r="H962" s="221"/>
      <c r="I962" s="221"/>
      <c r="J962" s="221"/>
      <c r="K962" s="221"/>
      <c r="L962" s="221"/>
      <c r="M962" s="221"/>
      <c r="N962" s="221"/>
      <c r="O962" s="221"/>
      <c r="P962" s="221"/>
      <c r="Q962" s="221"/>
      <c r="R962" s="221"/>
      <c r="S962" s="221"/>
      <c r="T962" s="221"/>
      <c r="U962" s="221"/>
      <c r="V962" s="221"/>
    </row>
    <row r="963" spans="2:22" ht="15.75" customHeight="1" x14ac:dyDescent="0.2">
      <c r="B963"/>
      <c r="C963" s="220"/>
      <c r="D963" s="221"/>
      <c r="E963" s="221"/>
      <c r="F963" s="221"/>
      <c r="G963" s="221"/>
      <c r="H963" s="221"/>
      <c r="I963" s="221"/>
      <c r="J963" s="221"/>
      <c r="K963" s="221"/>
      <c r="L963" s="221"/>
      <c r="M963" s="221"/>
      <c r="N963" s="221"/>
      <c r="O963" s="221"/>
      <c r="P963" s="221"/>
      <c r="Q963" s="221"/>
      <c r="R963" s="221"/>
      <c r="S963" s="221"/>
      <c r="T963" s="221"/>
      <c r="U963" s="221"/>
      <c r="V963" s="221"/>
    </row>
    <row r="964" spans="2:22" ht="15.75" customHeight="1" x14ac:dyDescent="0.2">
      <c r="B964"/>
      <c r="C964" s="220"/>
      <c r="D964" s="221"/>
      <c r="E964" s="221"/>
      <c r="F964" s="221"/>
      <c r="G964" s="221"/>
      <c r="H964" s="221"/>
      <c r="I964" s="221"/>
      <c r="J964" s="221"/>
      <c r="K964" s="221"/>
      <c r="L964" s="221"/>
      <c r="M964" s="221"/>
      <c r="N964" s="221"/>
      <c r="O964" s="221"/>
      <c r="P964" s="221"/>
      <c r="Q964" s="221"/>
      <c r="R964" s="221"/>
      <c r="S964" s="221"/>
      <c r="T964" s="221"/>
      <c r="U964" s="221"/>
      <c r="V964" s="221"/>
    </row>
    <row r="965" spans="2:22" ht="15.75" customHeight="1" x14ac:dyDescent="0.2">
      <c r="B965"/>
      <c r="C965" s="220"/>
      <c r="D965" s="221"/>
      <c r="E965" s="221"/>
      <c r="F965" s="221"/>
      <c r="G965" s="221"/>
      <c r="H965" s="221"/>
      <c r="I965" s="221"/>
      <c r="J965" s="221"/>
      <c r="K965" s="221"/>
      <c r="L965" s="221"/>
      <c r="M965" s="221"/>
      <c r="N965" s="221"/>
      <c r="O965" s="221"/>
      <c r="P965" s="221"/>
      <c r="Q965" s="221"/>
      <c r="R965" s="221"/>
      <c r="S965" s="221"/>
      <c r="T965" s="221"/>
      <c r="U965" s="221"/>
      <c r="V965" s="221"/>
    </row>
    <row r="966" spans="2:22" ht="15.75" customHeight="1" x14ac:dyDescent="0.2">
      <c r="B966"/>
      <c r="C966" s="220"/>
      <c r="D966" s="221"/>
      <c r="E966" s="221"/>
      <c r="F966" s="221"/>
      <c r="G966" s="221"/>
      <c r="H966" s="221"/>
      <c r="I966" s="221"/>
      <c r="J966" s="221"/>
      <c r="K966" s="221"/>
      <c r="L966" s="221"/>
      <c r="M966" s="221"/>
      <c r="N966" s="221"/>
      <c r="O966" s="221"/>
      <c r="P966" s="221"/>
      <c r="Q966" s="221"/>
      <c r="R966" s="221"/>
      <c r="S966" s="221"/>
      <c r="T966" s="221"/>
      <c r="U966" s="221"/>
      <c r="V966" s="221"/>
    </row>
    <row r="967" spans="2:22" ht="15.75" customHeight="1" x14ac:dyDescent="0.2">
      <c r="B967"/>
      <c r="C967" s="220"/>
      <c r="D967" s="221"/>
      <c r="E967" s="221"/>
      <c r="F967" s="221"/>
      <c r="G967" s="221"/>
      <c r="H967" s="221"/>
      <c r="I967" s="221"/>
      <c r="J967" s="221"/>
      <c r="K967" s="221"/>
      <c r="L967" s="221"/>
      <c r="M967" s="221"/>
      <c r="N967" s="221"/>
      <c r="O967" s="221"/>
      <c r="P967" s="221"/>
      <c r="Q967" s="221"/>
      <c r="R967" s="221"/>
      <c r="S967" s="221"/>
      <c r="T967" s="221"/>
      <c r="U967" s="221"/>
      <c r="V967" s="221"/>
    </row>
    <row r="968" spans="2:22" ht="15.75" customHeight="1" x14ac:dyDescent="0.2">
      <c r="B968"/>
      <c r="C968" s="220"/>
      <c r="D968" s="221"/>
      <c r="E968" s="221"/>
      <c r="F968" s="221"/>
      <c r="G968" s="221"/>
      <c r="H968" s="221"/>
      <c r="I968" s="221"/>
      <c r="J968" s="221"/>
      <c r="K968" s="221"/>
      <c r="L968" s="221"/>
      <c r="M968" s="221"/>
      <c r="N968" s="221"/>
      <c r="O968" s="221"/>
      <c r="P968" s="221"/>
      <c r="Q968" s="221"/>
      <c r="R968" s="221"/>
      <c r="S968" s="221"/>
      <c r="T968" s="221"/>
      <c r="U968" s="221"/>
      <c r="V968" s="221"/>
    </row>
    <row r="969" spans="2:22" ht="15.75" customHeight="1" x14ac:dyDescent="0.2">
      <c r="B969"/>
      <c r="C969" s="220"/>
      <c r="D969" s="221"/>
      <c r="E969" s="221"/>
      <c r="F969" s="221"/>
      <c r="G969" s="221"/>
      <c r="H969" s="221"/>
      <c r="I969" s="221"/>
      <c r="J969" s="221"/>
      <c r="K969" s="221"/>
      <c r="L969" s="221"/>
      <c r="M969" s="221"/>
      <c r="N969" s="221"/>
      <c r="O969" s="221"/>
      <c r="P969" s="221"/>
      <c r="Q969" s="221"/>
      <c r="R969" s="221"/>
      <c r="S969" s="221"/>
      <c r="T969" s="221"/>
      <c r="U969" s="221"/>
      <c r="V969" s="221"/>
    </row>
    <row r="970" spans="2:22" ht="15.75" customHeight="1" x14ac:dyDescent="0.2">
      <c r="B970"/>
      <c r="C970" s="220"/>
      <c r="D970" s="221"/>
      <c r="E970" s="221"/>
      <c r="F970" s="221"/>
      <c r="G970" s="221"/>
      <c r="H970" s="221"/>
      <c r="I970" s="221"/>
      <c r="J970" s="221"/>
      <c r="K970" s="221"/>
      <c r="L970" s="221"/>
      <c r="M970" s="221"/>
      <c r="N970" s="221"/>
      <c r="O970" s="221"/>
      <c r="P970" s="221"/>
      <c r="Q970" s="221"/>
      <c r="R970" s="221"/>
      <c r="S970" s="221"/>
      <c r="T970" s="221"/>
      <c r="U970" s="221"/>
      <c r="V970" s="221"/>
    </row>
    <row r="971" spans="2:22" ht="15.75" customHeight="1" x14ac:dyDescent="0.2">
      <c r="B971"/>
      <c r="C971" s="220"/>
      <c r="D971" s="221"/>
      <c r="E971" s="221"/>
      <c r="F971" s="221"/>
      <c r="G971" s="221"/>
      <c r="H971" s="221"/>
      <c r="I971" s="221"/>
      <c r="J971" s="221"/>
      <c r="K971" s="221"/>
      <c r="L971" s="221"/>
      <c r="M971" s="221"/>
      <c r="N971" s="221"/>
      <c r="O971" s="221"/>
      <c r="P971" s="221"/>
      <c r="Q971" s="221"/>
      <c r="R971" s="221"/>
      <c r="S971" s="221"/>
      <c r="T971" s="221"/>
      <c r="U971" s="221"/>
      <c r="V971" s="221"/>
    </row>
    <row r="972" spans="2:22" ht="15.75" customHeight="1" x14ac:dyDescent="0.2">
      <c r="B972"/>
      <c r="C972" s="220"/>
      <c r="D972" s="221"/>
      <c r="E972" s="221"/>
      <c r="F972" s="221"/>
      <c r="G972" s="221"/>
      <c r="H972" s="221"/>
      <c r="I972" s="221"/>
      <c r="J972" s="221"/>
      <c r="K972" s="221"/>
      <c r="L972" s="221"/>
      <c r="M972" s="221"/>
      <c r="N972" s="221"/>
      <c r="O972" s="221"/>
      <c r="P972" s="221"/>
      <c r="Q972" s="221"/>
      <c r="R972" s="221"/>
      <c r="S972" s="221"/>
      <c r="T972" s="221"/>
      <c r="U972" s="221"/>
      <c r="V972" s="221"/>
    </row>
    <row r="973" spans="2:22" ht="15.75" customHeight="1" x14ac:dyDescent="0.2">
      <c r="B973"/>
      <c r="C973" s="220"/>
      <c r="D973" s="221"/>
      <c r="E973" s="221"/>
      <c r="F973" s="221"/>
      <c r="G973" s="221"/>
      <c r="H973" s="221"/>
      <c r="I973" s="221"/>
      <c r="J973" s="221"/>
      <c r="K973" s="221"/>
      <c r="L973" s="221"/>
      <c r="M973" s="221"/>
      <c r="N973" s="221"/>
      <c r="O973" s="221"/>
      <c r="P973" s="221"/>
      <c r="Q973" s="221"/>
      <c r="R973" s="221"/>
      <c r="S973" s="221"/>
      <c r="T973" s="221"/>
      <c r="U973" s="221"/>
      <c r="V973" s="221"/>
    </row>
    <row r="974" spans="2:22" ht="15.75" customHeight="1" x14ac:dyDescent="0.2">
      <c r="B974"/>
      <c r="C974" s="220"/>
      <c r="D974" s="221"/>
      <c r="E974" s="221"/>
      <c r="F974" s="221"/>
      <c r="G974" s="221"/>
      <c r="H974" s="221"/>
      <c r="I974" s="221"/>
      <c r="J974" s="221"/>
      <c r="K974" s="221"/>
      <c r="L974" s="221"/>
      <c r="M974" s="221"/>
      <c r="N974" s="221"/>
      <c r="O974" s="221"/>
      <c r="P974" s="221"/>
      <c r="Q974" s="221"/>
      <c r="R974" s="221"/>
      <c r="S974" s="221"/>
      <c r="T974" s="221"/>
      <c r="U974" s="221"/>
      <c r="V974" s="221"/>
    </row>
    <row r="975" spans="2:22" ht="15.75" customHeight="1" x14ac:dyDescent="0.2">
      <c r="B975"/>
      <c r="C975" s="220"/>
      <c r="D975" s="221"/>
      <c r="E975" s="221"/>
      <c r="F975" s="221"/>
      <c r="G975" s="221"/>
      <c r="H975" s="221"/>
      <c r="I975" s="221"/>
      <c r="J975" s="221"/>
      <c r="K975" s="221"/>
      <c r="L975" s="221"/>
      <c r="M975" s="221"/>
      <c r="N975" s="221"/>
      <c r="O975" s="221"/>
      <c r="P975" s="221"/>
      <c r="Q975" s="221"/>
      <c r="R975" s="221"/>
      <c r="S975" s="221"/>
      <c r="T975" s="221"/>
      <c r="U975" s="221"/>
      <c r="V975" s="221"/>
    </row>
    <row r="976" spans="2:22" ht="15.75" customHeight="1" x14ac:dyDescent="0.2">
      <c r="B976"/>
      <c r="C976" s="220"/>
      <c r="D976" s="221"/>
      <c r="E976" s="221"/>
      <c r="F976" s="221"/>
      <c r="G976" s="221"/>
      <c r="H976" s="221"/>
      <c r="I976" s="221"/>
      <c r="J976" s="221"/>
      <c r="K976" s="221"/>
      <c r="L976" s="221"/>
      <c r="M976" s="221"/>
      <c r="N976" s="221"/>
      <c r="O976" s="221"/>
      <c r="P976" s="221"/>
      <c r="Q976" s="221"/>
      <c r="R976" s="221"/>
      <c r="S976" s="221"/>
      <c r="T976" s="221"/>
      <c r="U976" s="221"/>
      <c r="V976" s="221"/>
    </row>
    <row r="977" spans="2:22" ht="15.75" customHeight="1" x14ac:dyDescent="0.2">
      <c r="B977"/>
      <c r="C977" s="220"/>
      <c r="D977" s="221"/>
      <c r="E977" s="221"/>
      <c r="F977" s="221"/>
      <c r="G977" s="221"/>
      <c r="H977" s="221"/>
      <c r="I977" s="221"/>
      <c r="J977" s="221"/>
      <c r="K977" s="221"/>
      <c r="L977" s="221"/>
      <c r="M977" s="221"/>
      <c r="N977" s="221"/>
      <c r="O977" s="221"/>
      <c r="P977" s="221"/>
      <c r="Q977" s="221"/>
      <c r="R977" s="221"/>
      <c r="S977" s="221"/>
      <c r="T977" s="221"/>
      <c r="U977" s="221"/>
      <c r="V977" s="221"/>
    </row>
    <row r="978" spans="2:22" ht="15.75" customHeight="1" x14ac:dyDescent="0.2">
      <c r="B978"/>
      <c r="C978" s="220"/>
      <c r="D978" s="221"/>
      <c r="E978" s="221"/>
      <c r="F978" s="221"/>
      <c r="G978" s="221"/>
      <c r="H978" s="221"/>
      <c r="I978" s="221"/>
      <c r="J978" s="221"/>
      <c r="K978" s="221"/>
      <c r="L978" s="221"/>
      <c r="M978" s="221"/>
      <c r="N978" s="221"/>
      <c r="O978" s="221"/>
      <c r="P978" s="221"/>
      <c r="Q978" s="221"/>
      <c r="R978" s="221"/>
      <c r="S978" s="221"/>
      <c r="T978" s="221"/>
      <c r="U978" s="221"/>
      <c r="V978" s="221"/>
    </row>
    <row r="979" spans="2:22" ht="15.75" customHeight="1" x14ac:dyDescent="0.2">
      <c r="B979"/>
      <c r="C979" s="220"/>
      <c r="D979" s="221"/>
      <c r="E979" s="221"/>
      <c r="F979" s="221"/>
      <c r="G979" s="221"/>
      <c r="H979" s="221"/>
      <c r="I979" s="221"/>
      <c r="J979" s="221"/>
      <c r="K979" s="221"/>
      <c r="L979" s="221"/>
      <c r="M979" s="221"/>
      <c r="N979" s="221"/>
      <c r="O979" s="221"/>
      <c r="P979" s="221"/>
      <c r="Q979" s="221"/>
      <c r="R979" s="221"/>
      <c r="S979" s="221"/>
      <c r="T979" s="221"/>
      <c r="U979" s="221"/>
      <c r="V979" s="221"/>
    </row>
    <row r="980" spans="2:22" ht="15.75" customHeight="1" x14ac:dyDescent="0.2">
      <c r="B980"/>
      <c r="C980" s="220"/>
      <c r="D980" s="221"/>
      <c r="E980" s="221"/>
      <c r="F980" s="221"/>
      <c r="G980" s="221"/>
      <c r="H980" s="221"/>
      <c r="I980" s="221"/>
      <c r="J980" s="221"/>
      <c r="K980" s="221"/>
      <c r="L980" s="221"/>
      <c r="M980" s="221"/>
      <c r="N980" s="221"/>
      <c r="O980" s="221"/>
      <c r="P980" s="221"/>
      <c r="Q980" s="221"/>
      <c r="R980" s="221"/>
      <c r="S980" s="221"/>
      <c r="T980" s="221"/>
      <c r="U980" s="221"/>
      <c r="V980" s="221"/>
    </row>
    <row r="981" spans="2:22" ht="15.75" customHeight="1" x14ac:dyDescent="0.2">
      <c r="B981"/>
      <c r="C981" s="220"/>
      <c r="D981" s="221"/>
      <c r="E981" s="221"/>
      <c r="F981" s="221"/>
      <c r="G981" s="221"/>
      <c r="H981" s="221"/>
      <c r="I981" s="221"/>
      <c r="J981" s="221"/>
      <c r="K981" s="221"/>
      <c r="L981" s="221"/>
      <c r="M981" s="221"/>
      <c r="N981" s="221"/>
      <c r="O981" s="221"/>
      <c r="P981" s="221"/>
      <c r="Q981" s="221"/>
      <c r="R981" s="221"/>
      <c r="S981" s="221"/>
      <c r="T981" s="221"/>
      <c r="U981" s="221"/>
      <c r="V981" s="221"/>
    </row>
    <row r="982" spans="2:22" ht="15.75" customHeight="1" x14ac:dyDescent="0.2">
      <c r="B982"/>
      <c r="C982" s="220"/>
      <c r="D982" s="221"/>
      <c r="E982" s="221"/>
      <c r="F982" s="221"/>
      <c r="G982" s="221"/>
      <c r="H982" s="221"/>
      <c r="I982" s="221"/>
      <c r="J982" s="221"/>
      <c r="K982" s="221"/>
      <c r="L982" s="221"/>
      <c r="M982" s="221"/>
      <c r="N982" s="221"/>
      <c r="O982" s="221"/>
      <c r="P982" s="221"/>
      <c r="Q982" s="221"/>
      <c r="R982" s="221"/>
      <c r="S982" s="221"/>
      <c r="T982" s="221"/>
      <c r="U982" s="221"/>
      <c r="V982" s="221"/>
    </row>
    <row r="983" spans="2:22" ht="15.75" customHeight="1" x14ac:dyDescent="0.2">
      <c r="B983"/>
      <c r="C983" s="220"/>
      <c r="D983" s="221"/>
      <c r="E983" s="221"/>
      <c r="F983" s="221"/>
      <c r="G983" s="221"/>
      <c r="H983" s="221"/>
      <c r="I983" s="221"/>
      <c r="J983" s="221"/>
      <c r="K983" s="221"/>
      <c r="L983" s="221"/>
      <c r="M983" s="221"/>
      <c r="N983" s="221"/>
      <c r="O983" s="221"/>
      <c r="P983" s="221"/>
      <c r="Q983" s="221"/>
      <c r="R983" s="221"/>
      <c r="S983" s="221"/>
      <c r="T983" s="221"/>
      <c r="U983" s="221"/>
      <c r="V983" s="221"/>
    </row>
    <row r="984" spans="2:22" ht="15.75" customHeight="1" x14ac:dyDescent="0.2">
      <c r="B984"/>
      <c r="C984" s="220"/>
      <c r="D984" s="221"/>
      <c r="E984" s="221"/>
      <c r="F984" s="221"/>
      <c r="G984" s="221"/>
      <c r="H984" s="221"/>
      <c r="I984" s="221"/>
      <c r="J984" s="221"/>
      <c r="K984" s="221"/>
      <c r="L984" s="221"/>
      <c r="M984" s="221"/>
      <c r="N984" s="221"/>
      <c r="O984" s="221"/>
      <c r="P984" s="221"/>
      <c r="Q984" s="221"/>
      <c r="R984" s="221"/>
      <c r="S984" s="221"/>
      <c r="T984" s="221"/>
      <c r="U984" s="221"/>
      <c r="V984" s="221"/>
    </row>
    <row r="985" spans="2:22" ht="15.75" customHeight="1" x14ac:dyDescent="0.2">
      <c r="B985"/>
      <c r="C985" s="220"/>
      <c r="D985" s="221"/>
      <c r="E985" s="221"/>
      <c r="F985" s="221"/>
      <c r="G985" s="221"/>
      <c r="H985" s="221"/>
      <c r="I985" s="221"/>
      <c r="J985" s="221"/>
      <c r="K985" s="221"/>
      <c r="L985" s="221"/>
      <c r="M985" s="221"/>
      <c r="N985" s="221"/>
      <c r="O985" s="221"/>
      <c r="P985" s="221"/>
      <c r="Q985" s="221"/>
      <c r="R985" s="221"/>
      <c r="S985" s="221"/>
      <c r="T985" s="221"/>
      <c r="U985" s="221"/>
      <c r="V985" s="221"/>
    </row>
    <row r="986" spans="2:22" ht="15.75" customHeight="1" x14ac:dyDescent="0.2">
      <c r="B986"/>
      <c r="C986" s="220"/>
      <c r="D986" s="221"/>
      <c r="E986" s="221"/>
      <c r="F986" s="221"/>
      <c r="G986" s="221"/>
      <c r="H986" s="221"/>
      <c r="I986" s="221"/>
      <c r="J986" s="221"/>
      <c r="K986" s="221"/>
      <c r="L986" s="221"/>
      <c r="M986" s="221"/>
      <c r="N986" s="221"/>
      <c r="O986" s="221"/>
      <c r="P986" s="221"/>
      <c r="Q986" s="221"/>
      <c r="R986" s="221"/>
      <c r="S986" s="221"/>
      <c r="T986" s="221"/>
      <c r="U986" s="221"/>
      <c r="V986" s="221"/>
    </row>
    <row r="987" spans="2:22" ht="15.75" customHeight="1" x14ac:dyDescent="0.2">
      <c r="B987"/>
      <c r="C987" s="220"/>
      <c r="D987" s="221"/>
      <c r="E987" s="221"/>
      <c r="F987" s="221"/>
      <c r="G987" s="221"/>
      <c r="H987" s="221"/>
      <c r="I987" s="221"/>
      <c r="J987" s="221"/>
      <c r="K987" s="221"/>
      <c r="L987" s="221"/>
      <c r="M987" s="221"/>
      <c r="N987" s="221"/>
      <c r="O987" s="221"/>
      <c r="P987" s="221"/>
      <c r="Q987" s="221"/>
      <c r="R987" s="221"/>
      <c r="S987" s="221"/>
      <c r="T987" s="221"/>
      <c r="U987" s="221"/>
      <c r="V987" s="221"/>
    </row>
    <row r="988" spans="2:22" ht="15.75" customHeight="1" x14ac:dyDescent="0.2">
      <c r="B988"/>
      <c r="C988" s="220"/>
      <c r="D988" s="221"/>
      <c r="E988" s="221"/>
      <c r="F988" s="221"/>
      <c r="G988" s="221"/>
      <c r="H988" s="221"/>
      <c r="I988" s="221"/>
      <c r="J988" s="221"/>
      <c r="K988" s="221"/>
      <c r="L988" s="221"/>
      <c r="M988" s="221"/>
      <c r="N988" s="221"/>
      <c r="O988" s="221"/>
      <c r="P988" s="221"/>
      <c r="Q988" s="221"/>
      <c r="R988" s="221"/>
      <c r="S988" s="221"/>
      <c r="T988" s="221"/>
      <c r="U988" s="221"/>
      <c r="V988" s="221"/>
    </row>
    <row r="989" spans="2:22" ht="15.75" customHeight="1" x14ac:dyDescent="0.2">
      <c r="B989"/>
      <c r="C989" s="220"/>
      <c r="D989" s="221"/>
      <c r="E989" s="221"/>
      <c r="F989" s="221"/>
      <c r="G989" s="221"/>
      <c r="H989" s="221"/>
      <c r="I989" s="221"/>
      <c r="J989" s="221"/>
      <c r="K989" s="221"/>
      <c r="L989" s="221"/>
      <c r="M989" s="221"/>
      <c r="N989" s="221"/>
      <c r="O989" s="221"/>
      <c r="P989" s="221"/>
      <c r="Q989" s="221"/>
      <c r="R989" s="221"/>
      <c r="S989" s="221"/>
      <c r="T989" s="221"/>
      <c r="U989" s="221"/>
      <c r="V989" s="221"/>
    </row>
    <row r="990" spans="2:22" ht="15.75" customHeight="1" x14ac:dyDescent="0.2">
      <c r="B990"/>
      <c r="C990" s="220"/>
      <c r="D990" s="221"/>
      <c r="E990" s="221"/>
      <c r="F990" s="221"/>
      <c r="G990" s="221"/>
      <c r="H990" s="221"/>
      <c r="I990" s="221"/>
      <c r="J990" s="221"/>
      <c r="K990" s="221"/>
      <c r="L990" s="221"/>
      <c r="M990" s="221"/>
      <c r="N990" s="221"/>
      <c r="O990" s="221"/>
      <c r="P990" s="221"/>
      <c r="Q990" s="221"/>
      <c r="R990" s="221"/>
      <c r="S990" s="221"/>
      <c r="T990" s="221"/>
      <c r="U990" s="221"/>
      <c r="V990" s="221"/>
    </row>
    <row r="991" spans="2:22" ht="15.75" customHeight="1" x14ac:dyDescent="0.2">
      <c r="B991"/>
      <c r="C991" s="220"/>
      <c r="D991" s="221"/>
      <c r="E991" s="221"/>
      <c r="F991" s="221"/>
      <c r="G991" s="221"/>
      <c r="H991" s="221"/>
      <c r="I991" s="221"/>
      <c r="J991" s="221"/>
      <c r="K991" s="221"/>
      <c r="L991" s="221"/>
      <c r="M991" s="221"/>
      <c r="N991" s="221"/>
      <c r="O991" s="221"/>
      <c r="P991" s="221"/>
      <c r="Q991" s="221"/>
      <c r="R991" s="221"/>
      <c r="S991" s="221"/>
      <c r="T991" s="221"/>
      <c r="U991" s="221"/>
      <c r="V991" s="221"/>
    </row>
    <row r="992" spans="2:22" ht="15.75" customHeight="1" x14ac:dyDescent="0.2">
      <c r="B992"/>
      <c r="C992" s="220"/>
      <c r="D992" s="221"/>
      <c r="E992" s="221"/>
      <c r="F992" s="221"/>
      <c r="G992" s="221"/>
      <c r="H992" s="221"/>
      <c r="I992" s="221"/>
      <c r="J992" s="221"/>
      <c r="K992" s="221"/>
      <c r="L992" s="221"/>
      <c r="M992" s="221"/>
      <c r="N992" s="221"/>
      <c r="O992" s="221"/>
      <c r="P992" s="221"/>
      <c r="Q992" s="221"/>
      <c r="R992" s="221"/>
      <c r="S992" s="221"/>
      <c r="T992" s="221"/>
      <c r="U992" s="221"/>
      <c r="V992" s="221"/>
    </row>
    <row r="993" spans="2:22" ht="15.75" customHeight="1" x14ac:dyDescent="0.2">
      <c r="B993"/>
      <c r="C993" s="220"/>
      <c r="D993" s="221"/>
      <c r="E993" s="221"/>
      <c r="F993" s="221"/>
      <c r="G993" s="221"/>
      <c r="H993" s="221"/>
      <c r="I993" s="221"/>
      <c r="J993" s="221"/>
      <c r="K993" s="221"/>
      <c r="L993" s="221"/>
      <c r="M993" s="221"/>
      <c r="N993" s="221"/>
      <c r="O993" s="221"/>
      <c r="P993" s="221"/>
      <c r="Q993" s="221"/>
      <c r="R993" s="221"/>
      <c r="S993" s="221"/>
      <c r="T993" s="221"/>
      <c r="U993" s="221"/>
      <c r="V993" s="22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A2" sqref="A2:D2 A2:D2 A2:D2"/>
    </sheetView>
  </sheetViews>
  <sheetFormatPr defaultColWidth="18.710937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1964</v>
      </c>
      <c r="B3" s="189" t="s">
        <v>41</v>
      </c>
      <c r="C3" s="91" t="s">
        <v>42</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2888</v>
      </c>
      <c r="C5" s="227" t="s">
        <v>2889</v>
      </c>
      <c r="D5" s="228">
        <v>60569.73</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32">
        <f>D7+D8+D17+D18</f>
        <v>2203283</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14">
        <v>0</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32">
        <f>SUM(D9:D16)</f>
        <v>826899.45000000007</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31" t="s">
        <v>2896</v>
      </c>
      <c r="D9" s="214">
        <v>321996.02</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31" t="s">
        <v>2897</v>
      </c>
      <c r="D10" s="214">
        <v>279682.2</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31" t="s">
        <v>2899</v>
      </c>
      <c r="D11" s="214">
        <v>4511.78</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31" t="s">
        <v>2900</v>
      </c>
      <c r="D12" s="21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31" t="s">
        <v>2902</v>
      </c>
      <c r="D13" s="21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31" t="s">
        <v>2903</v>
      </c>
      <c r="D14" s="214">
        <v>76820.509999999995</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31" t="s">
        <v>2904</v>
      </c>
      <c r="D15" s="214">
        <v>33465.81</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31" t="s">
        <v>2905</v>
      </c>
      <c r="D16" s="214">
        <v>110423.13</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14">
        <v>1089508.55</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32">
        <f>SUM(D19:D23)</f>
        <v>286875</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31" t="s">
        <v>2912</v>
      </c>
      <c r="D19" s="21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31" t="s">
        <v>2914</v>
      </c>
      <c r="D20" s="21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31" t="s">
        <v>2916</v>
      </c>
      <c r="D21" s="21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31" t="s">
        <v>2919</v>
      </c>
      <c r="D22" s="214">
        <v>286875</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31" t="s">
        <v>2922</v>
      </c>
      <c r="D23" s="214">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2923</v>
      </c>
      <c r="C24" s="231" t="s">
        <v>2924</v>
      </c>
      <c r="D24" s="232">
        <f>D25+D26+D35+D36</f>
        <v>2083191.79</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2892</v>
      </c>
      <c r="C25" s="231" t="s">
        <v>2925</v>
      </c>
      <c r="D25" s="214">
        <v>0</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32">
        <f>SUM(D27:D34)</f>
        <v>837049.23</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31" t="s">
        <v>2928</v>
      </c>
      <c r="D27" s="214">
        <v>293706.74</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31" t="s">
        <v>2929</v>
      </c>
      <c r="D28" s="214">
        <v>279230.06</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31" t="s">
        <v>2930</v>
      </c>
      <c r="D29" s="214">
        <v>4383.21</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31" t="s">
        <v>2931</v>
      </c>
      <c r="D30" s="21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31" t="s">
        <v>2932</v>
      </c>
      <c r="D31" s="21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31" t="s">
        <v>2933</v>
      </c>
      <c r="D32" s="214">
        <v>79204.27</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31" t="s">
        <v>2934</v>
      </c>
      <c r="D33" s="214">
        <v>39204.720000000001</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31" t="s">
        <v>2935</v>
      </c>
      <c r="D34" s="214">
        <v>141320.23000000001</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14">
        <v>1090318.3400000001</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32">
        <f>SUM(D37:D41)</f>
        <v>155824.22</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31" t="s">
        <v>2939</v>
      </c>
      <c r="D37" s="21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31" t="s">
        <v>2940</v>
      </c>
      <c r="D38" s="21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31" t="s">
        <v>2941</v>
      </c>
      <c r="D39" s="21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31" t="s">
        <v>2943</v>
      </c>
      <c r="D40" s="214">
        <v>155824.22</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31" t="s">
        <v>2944</v>
      </c>
      <c r="D41" s="214">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2945</v>
      </c>
      <c r="C42" s="231" t="s">
        <v>2946</v>
      </c>
      <c r="D42" s="232">
        <f>D5+D6-D24</f>
        <v>180660.93999999994</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2949</v>
      </c>
      <c r="C44" s="231"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2951</v>
      </c>
      <c r="C45" s="231" t="s">
        <v>2952</v>
      </c>
      <c r="D45" s="21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31" t="s">
        <v>2954</v>
      </c>
      <c r="D46" s="21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31" t="s">
        <v>2956</v>
      </c>
      <c r="D47" s="21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31" t="s">
        <v>2958</v>
      </c>
      <c r="D48" s="214">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34" t="s">
        <v>2959</v>
      </c>
      <c r="C49" s="231" t="s">
        <v>2960</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31" t="s">
        <v>2963</v>
      </c>
      <c r="D51" s="21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31" t="s">
        <v>2964</v>
      </c>
      <c r="D52" s="214">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2955</v>
      </c>
      <c r="C53" s="231" t="s">
        <v>2965</v>
      </c>
      <c r="D53" s="21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31" t="s">
        <v>2966</v>
      </c>
      <c r="D54" s="214">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31" t="s">
        <v>2969</v>
      </c>
      <c r="D56" s="214">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31" t="s">
        <v>2970</v>
      </c>
      <c r="D57" s="214">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31" t="s">
        <v>2971</v>
      </c>
      <c r="D58" s="214">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31" t="s">
        <v>2972</v>
      </c>
      <c r="D59" s="214">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31" t="s">
        <v>2975</v>
      </c>
      <c r="D61" s="21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31" t="s">
        <v>2976</v>
      </c>
      <c r="D62" s="214">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2955</v>
      </c>
      <c r="C63" s="231" t="s">
        <v>2977</v>
      </c>
      <c r="D63" s="21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31" t="s">
        <v>2978</v>
      </c>
      <c r="D64" s="214">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31" t="s">
        <v>2981</v>
      </c>
      <c r="D66" s="21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31" t="s">
        <v>2982</v>
      </c>
      <c r="D67" s="21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31" t="s">
        <v>2983</v>
      </c>
      <c r="D68" s="21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31" t="s">
        <v>2984</v>
      </c>
      <c r="D69" s="214">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31" t="s">
        <v>2987</v>
      </c>
      <c r="D71" s="21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31" t="s">
        <v>2988</v>
      </c>
      <c r="D72" s="21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31" t="s">
        <v>2989</v>
      </c>
      <c r="D73" s="21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31" t="s">
        <v>2990</v>
      </c>
      <c r="D74" s="214">
        <v>0</v>
      </c>
      <c r="E74" s="75"/>
      <c r="F74" s="75"/>
      <c r="G74" s="75"/>
      <c r="H74" s="75"/>
      <c r="I74" s="75"/>
      <c r="J74" s="75"/>
      <c r="K74" s="75"/>
      <c r="L74" s="75"/>
      <c r="M74" s="75"/>
      <c r="N74" s="75"/>
      <c r="O74" s="75"/>
      <c r="P74" s="75"/>
      <c r="Q74" s="75"/>
      <c r="R74" s="75"/>
      <c r="S74" s="75"/>
      <c r="T74" s="75"/>
      <c r="U74" s="75"/>
    </row>
    <row r="75" spans="1:21" ht="24" customHeight="1" x14ac:dyDescent="0.2">
      <c r="A75" s="229" t="s">
        <v>2309</v>
      </c>
      <c r="B75" s="230" t="s">
        <v>2991</v>
      </c>
      <c r="C75" s="231"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31" t="s">
        <v>2993</v>
      </c>
      <c r="D76" s="21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31" t="s">
        <v>2994</v>
      </c>
      <c r="D77" s="21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31" t="s">
        <v>2995</v>
      </c>
      <c r="D78" s="214">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2957</v>
      </c>
      <c r="C79" s="231" t="s">
        <v>2996</v>
      </c>
      <c r="D79" s="214">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35" t="s">
        <v>2997</v>
      </c>
      <c r="C80" s="231"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2951</v>
      </c>
      <c r="C81" s="231" t="s">
        <v>2999</v>
      </c>
      <c r="D81" s="214">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2953</v>
      </c>
      <c r="C82" s="231" t="s">
        <v>3000</v>
      </c>
      <c r="D82" s="214">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2955</v>
      </c>
      <c r="C83" s="231" t="s">
        <v>3001</v>
      </c>
      <c r="D83" s="214">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2957</v>
      </c>
      <c r="C84" s="231" t="s">
        <v>3002</v>
      </c>
      <c r="D84" s="214">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35" t="s">
        <v>3003</v>
      </c>
      <c r="C85" s="231"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2951</v>
      </c>
      <c r="C86" s="231" t="s">
        <v>3005</v>
      </c>
      <c r="D86" s="214">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2953</v>
      </c>
      <c r="C87" s="231" t="s">
        <v>3006</v>
      </c>
      <c r="D87" s="214">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2955</v>
      </c>
      <c r="C88" s="231" t="s">
        <v>3007</v>
      </c>
      <c r="D88" s="214">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2957</v>
      </c>
      <c r="C89" s="231" t="s">
        <v>3008</v>
      </c>
      <c r="D89" s="214">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2951</v>
      </c>
      <c r="C91" s="231" t="s">
        <v>3011</v>
      </c>
      <c r="D91" s="214">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2953</v>
      </c>
      <c r="C92" s="231" t="s">
        <v>3012</v>
      </c>
      <c r="D92" s="21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31" t="s">
        <v>3013</v>
      </c>
      <c r="D93" s="21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31" t="s">
        <v>3014</v>
      </c>
      <c r="D94" s="214">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31" t="s">
        <v>3017</v>
      </c>
      <c r="D96" s="21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31" t="s">
        <v>3018</v>
      </c>
      <c r="D97" s="21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31" t="s">
        <v>3019</v>
      </c>
      <c r="D98" s="21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31" t="s">
        <v>3020</v>
      </c>
      <c r="D99" s="21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31" t="s">
        <v>3021</v>
      </c>
      <c r="D100" s="21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32">
        <f>SUM(D102:D105)</f>
        <v>180660.94</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31" t="s">
        <v>3024</v>
      </c>
      <c r="D102" s="21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31" t="s">
        <v>3025</v>
      </c>
      <c r="D103" s="214">
        <v>45554.81</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31" t="s">
        <v>3026</v>
      </c>
      <c r="D104" s="21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7">
        <v>135106.13</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03"/>
      <c r="B109" s="203"/>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03"/>
      <c r="B110" s="203"/>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03"/>
      <c r="B111" s="203"/>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03"/>
      <c r="B112" s="203"/>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03"/>
      <c r="B113" s="203"/>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03"/>
      <c r="B114" s="203"/>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03"/>
      <c r="B115" s="203"/>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03"/>
      <c r="B116" s="203"/>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03"/>
      <c r="B117" s="203"/>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03"/>
      <c r="B118" s="203"/>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03"/>
      <c r="B119" s="203"/>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03"/>
      <c r="B120" s="203"/>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03"/>
      <c r="B121" s="203"/>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03"/>
      <c r="B122" s="203"/>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03"/>
      <c r="B123" s="203"/>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03"/>
      <c r="B124" s="203"/>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03"/>
      <c r="B125" s="203"/>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03"/>
      <c r="B126" s="203"/>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03"/>
      <c r="B127" s="203"/>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03"/>
      <c r="B128" s="203"/>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03"/>
      <c r="B129" s="203"/>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03"/>
      <c r="B130" s="203"/>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03"/>
      <c r="B131" s="203"/>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03"/>
      <c r="B132" s="203"/>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03"/>
      <c r="B133" s="203"/>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03"/>
      <c r="B134" s="203"/>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03"/>
      <c r="B135" s="203"/>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03"/>
      <c r="B136" s="203"/>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03"/>
      <c r="B137" s="203"/>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03"/>
      <c r="B138" s="203"/>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03"/>
      <c r="B139" s="203"/>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03"/>
      <c r="B140" s="203"/>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03"/>
      <c r="B141" s="203"/>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03"/>
      <c r="B142" s="203"/>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03"/>
      <c r="B143" s="203"/>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03"/>
      <c r="B144" s="203"/>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03"/>
      <c r="B145" s="203"/>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03"/>
      <c r="B146" s="203"/>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03"/>
      <c r="B147" s="203"/>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03"/>
      <c r="B148" s="203"/>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03"/>
      <c r="B149" s="203"/>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03"/>
      <c r="B150" s="203"/>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03"/>
      <c r="B151" s="203"/>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03"/>
      <c r="B152" s="203"/>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03"/>
      <c r="B153" s="203"/>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03"/>
      <c r="B154" s="203"/>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03"/>
      <c r="B155" s="203"/>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03"/>
      <c r="B156" s="203"/>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03"/>
      <c r="B157" s="203"/>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03"/>
      <c r="B158" s="203"/>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03"/>
      <c r="B159" s="203"/>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03"/>
      <c r="B160" s="203"/>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03"/>
      <c r="B161" s="203"/>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03"/>
      <c r="B162" s="203"/>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03"/>
      <c r="B163" s="203"/>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03"/>
      <c r="B164" s="203"/>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03"/>
      <c r="B165" s="203"/>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03"/>
      <c r="B166" s="203"/>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03"/>
      <c r="B167" s="203"/>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03"/>
      <c r="B168" s="203"/>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03"/>
      <c r="B169" s="203"/>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03"/>
      <c r="B170" s="203"/>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03"/>
      <c r="B171" s="203"/>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03"/>
      <c r="B172" s="203"/>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03"/>
      <c r="B173" s="203"/>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03"/>
      <c r="B174" s="203"/>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03"/>
      <c r="B175" s="203"/>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03"/>
      <c r="B176" s="203"/>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03"/>
      <c r="B177" s="203"/>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03"/>
      <c r="B178" s="203"/>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03"/>
      <c r="B179" s="203"/>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03"/>
      <c r="B180" s="203"/>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03"/>
      <c r="B181" s="203"/>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03"/>
      <c r="B182" s="203"/>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03"/>
      <c r="B183" s="203"/>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03"/>
      <c r="B184" s="203"/>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03"/>
      <c r="B185" s="203"/>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03"/>
      <c r="B186" s="203"/>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03"/>
      <c r="B187" s="203"/>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03"/>
      <c r="B188" s="203"/>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03"/>
      <c r="B189" s="203"/>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03"/>
      <c r="B190" s="203"/>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03"/>
      <c r="B191" s="203"/>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03"/>
      <c r="B192" s="203"/>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03"/>
      <c r="B193" s="203"/>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03"/>
      <c r="B194" s="203"/>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03"/>
      <c r="B195" s="203"/>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03"/>
      <c r="B196" s="203"/>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03"/>
      <c r="B197" s="203"/>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03"/>
      <c r="B198" s="203"/>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03"/>
      <c r="B199" s="203"/>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03"/>
      <c r="B200" s="203"/>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03"/>
      <c r="B201" s="203"/>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03"/>
      <c r="B202" s="203"/>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03"/>
      <c r="B203" s="203"/>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03"/>
      <c r="B204" s="203"/>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03"/>
      <c r="B205" s="203"/>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03"/>
      <c r="B206" s="203"/>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03"/>
      <c r="B207" s="203"/>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03"/>
      <c r="B208" s="203"/>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03"/>
      <c r="B209" s="203"/>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03"/>
      <c r="B210" s="203"/>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03"/>
      <c r="B211" s="203"/>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03"/>
      <c r="B212" s="203"/>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03"/>
      <c r="B213" s="203"/>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03"/>
      <c r="B214" s="203"/>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03"/>
      <c r="B215" s="203"/>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03"/>
      <c r="B216" s="203"/>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03"/>
      <c r="B217" s="203"/>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03"/>
      <c r="B218" s="203"/>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03"/>
      <c r="B219" s="203"/>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03"/>
      <c r="B220" s="203"/>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03"/>
      <c r="B221" s="203"/>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03"/>
      <c r="B222" s="203"/>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03"/>
      <c r="B223" s="203"/>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03"/>
      <c r="B224" s="203"/>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03"/>
      <c r="B225" s="203"/>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03"/>
      <c r="B226" s="203"/>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03"/>
      <c r="B227" s="203"/>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03"/>
      <c r="B228" s="203"/>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03"/>
      <c r="B229" s="203"/>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03"/>
      <c r="B230" s="203"/>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03"/>
      <c r="B231" s="203"/>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03"/>
      <c r="B232" s="203"/>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03"/>
      <c r="B233" s="203"/>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03"/>
      <c r="B234" s="203"/>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03"/>
      <c r="B235" s="203"/>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03"/>
      <c r="B236" s="203"/>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03"/>
      <c r="B237" s="203"/>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03"/>
      <c r="B238" s="203"/>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03"/>
      <c r="B239" s="203"/>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03"/>
      <c r="B240" s="203"/>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03"/>
      <c r="B241" s="203"/>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03"/>
      <c r="B242" s="203"/>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03"/>
      <c r="B243" s="203"/>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03"/>
      <c r="B244" s="203"/>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03"/>
      <c r="B245" s="203"/>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03"/>
      <c r="B246" s="203"/>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03"/>
      <c r="B247" s="203"/>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03"/>
      <c r="B248" s="203"/>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03"/>
      <c r="B249" s="203"/>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03"/>
      <c r="B250" s="203"/>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03"/>
      <c r="B251" s="203"/>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03"/>
      <c r="B252" s="203"/>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03"/>
      <c r="B253" s="203"/>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03"/>
      <c r="B254" s="203"/>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03"/>
      <c r="B255" s="203"/>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03"/>
      <c r="B256" s="203"/>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03"/>
      <c r="B257" s="203"/>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03"/>
      <c r="B258" s="203"/>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03"/>
      <c r="B259" s="203"/>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03"/>
      <c r="B260" s="203"/>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03"/>
      <c r="B261" s="203"/>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03"/>
      <c r="B262" s="203"/>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03"/>
      <c r="B263" s="203"/>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03"/>
      <c r="B264" s="203"/>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03"/>
      <c r="B265" s="203"/>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03"/>
      <c r="B266" s="203"/>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03"/>
      <c r="B267" s="203"/>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03"/>
      <c r="B268" s="203"/>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03"/>
      <c r="B269" s="203"/>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03"/>
      <c r="B270" s="203"/>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03"/>
      <c r="B271" s="203"/>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03"/>
      <c r="B272" s="203"/>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03"/>
      <c r="B273" s="203"/>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03"/>
      <c r="B274" s="203"/>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03"/>
      <c r="B275" s="203"/>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03"/>
      <c r="B276" s="203"/>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03"/>
      <c r="B277" s="203"/>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03"/>
      <c r="B278" s="203"/>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03"/>
      <c r="B279" s="203"/>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03"/>
      <c r="B280" s="203"/>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03"/>
      <c r="B281" s="203"/>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03"/>
      <c r="B282" s="203"/>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03"/>
      <c r="B283" s="203"/>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03"/>
      <c r="B284" s="203"/>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03"/>
      <c r="B285" s="203"/>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03"/>
      <c r="B286" s="203"/>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03"/>
      <c r="B287" s="203"/>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03"/>
      <c r="B288" s="203"/>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03"/>
      <c r="B289" s="203"/>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03"/>
      <c r="B290" s="203"/>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03"/>
      <c r="B291" s="203"/>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03"/>
      <c r="B292" s="203"/>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03"/>
      <c r="B293" s="203"/>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03"/>
      <c r="B294" s="203"/>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03"/>
      <c r="B295" s="203"/>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03"/>
      <c r="B296" s="203"/>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03"/>
      <c r="B297" s="203"/>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03"/>
      <c r="B298" s="203"/>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03"/>
      <c r="B299" s="203"/>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03"/>
      <c r="B300" s="203"/>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03"/>
      <c r="B301" s="203"/>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03"/>
      <c r="B302" s="203"/>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03"/>
      <c r="B303" s="203"/>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s="221"/>
      <c r="E304" s="221"/>
      <c r="F304" s="221"/>
      <c r="G304" s="221"/>
      <c r="H304" s="221"/>
      <c r="I304" s="221"/>
      <c r="J304" s="221"/>
      <c r="K304" s="221"/>
      <c r="L304" s="221"/>
      <c r="M304" s="221"/>
      <c r="N304" s="221"/>
      <c r="O304" s="221"/>
      <c r="P304" s="221"/>
      <c r="Q304" s="221"/>
      <c r="R304" s="221"/>
      <c r="S304" s="221"/>
      <c r="T304" s="221"/>
      <c r="U304" s="221"/>
    </row>
    <row r="305" spans="3:21" ht="15.75" customHeight="1" x14ac:dyDescent="0.2">
      <c r="C305" s="240"/>
      <c r="D305" s="221"/>
      <c r="E305" s="221"/>
      <c r="F305" s="221"/>
      <c r="G305" s="221"/>
      <c r="H305" s="221"/>
      <c r="I305" s="221"/>
      <c r="J305" s="221"/>
      <c r="K305" s="221"/>
      <c r="L305" s="221"/>
      <c r="M305" s="221"/>
      <c r="N305" s="221"/>
      <c r="O305" s="221"/>
      <c r="P305" s="221"/>
      <c r="Q305" s="221"/>
      <c r="R305" s="221"/>
      <c r="S305" s="221"/>
      <c r="T305" s="221"/>
      <c r="U305" s="221"/>
    </row>
    <row r="306" spans="3:21" ht="15.75" customHeight="1" x14ac:dyDescent="0.2">
      <c r="C306" s="240"/>
      <c r="D306" s="221"/>
      <c r="E306" s="221"/>
      <c r="F306" s="221"/>
      <c r="G306" s="221"/>
      <c r="H306" s="221"/>
      <c r="I306" s="221"/>
      <c r="J306" s="221"/>
      <c r="K306" s="221"/>
      <c r="L306" s="221"/>
      <c r="M306" s="221"/>
      <c r="N306" s="221"/>
      <c r="O306" s="221"/>
      <c r="P306" s="221"/>
      <c r="Q306" s="221"/>
      <c r="R306" s="221"/>
      <c r="S306" s="221"/>
      <c r="T306" s="221"/>
      <c r="U306" s="221"/>
    </row>
    <row r="307" spans="3:21" ht="15.75" customHeight="1" x14ac:dyDescent="0.2">
      <c r="C307" s="240"/>
      <c r="D307" s="221"/>
      <c r="E307" s="221"/>
      <c r="F307" s="221"/>
      <c r="G307" s="221"/>
      <c r="H307" s="221"/>
      <c r="I307" s="221"/>
      <c r="J307" s="221"/>
      <c r="K307" s="221"/>
      <c r="L307" s="221"/>
      <c r="M307" s="221"/>
      <c r="N307" s="221"/>
      <c r="O307" s="221"/>
      <c r="P307" s="221"/>
      <c r="Q307" s="221"/>
      <c r="R307" s="221"/>
      <c r="S307" s="221"/>
      <c r="T307" s="221"/>
      <c r="U307" s="221"/>
    </row>
    <row r="308" spans="3:21" ht="15.75" customHeight="1" x14ac:dyDescent="0.2">
      <c r="C308" s="240"/>
      <c r="D308" s="221"/>
      <c r="E308" s="221"/>
      <c r="F308" s="221"/>
      <c r="G308" s="221"/>
      <c r="H308" s="221"/>
      <c r="I308" s="221"/>
      <c r="J308" s="221"/>
      <c r="K308" s="221"/>
      <c r="L308" s="221"/>
      <c r="M308" s="221"/>
      <c r="N308" s="221"/>
      <c r="O308" s="221"/>
      <c r="P308" s="221"/>
      <c r="Q308" s="221"/>
      <c r="R308" s="221"/>
      <c r="S308" s="221"/>
      <c r="T308" s="221"/>
      <c r="U308" s="221"/>
    </row>
    <row r="309" spans="3:21" ht="15.75" customHeight="1" x14ac:dyDescent="0.2">
      <c r="C309" s="240"/>
      <c r="D309" s="221"/>
      <c r="E309" s="221"/>
      <c r="F309" s="221"/>
      <c r="G309" s="221"/>
      <c r="H309" s="221"/>
      <c r="I309" s="221"/>
      <c r="J309" s="221"/>
      <c r="K309" s="221"/>
      <c r="L309" s="221"/>
      <c r="M309" s="221"/>
      <c r="N309" s="221"/>
      <c r="O309" s="221"/>
      <c r="P309" s="221"/>
      <c r="Q309" s="221"/>
      <c r="R309" s="221"/>
      <c r="S309" s="221"/>
      <c r="T309" s="221"/>
      <c r="U309" s="221"/>
    </row>
    <row r="310" spans="3:21" ht="15.75" customHeight="1" x14ac:dyDescent="0.2">
      <c r="C310" s="240"/>
      <c r="D310" s="221"/>
      <c r="E310" s="221"/>
      <c r="F310" s="221"/>
      <c r="G310" s="221"/>
      <c r="H310" s="221"/>
      <c r="I310" s="221"/>
      <c r="J310" s="221"/>
      <c r="K310" s="221"/>
      <c r="L310" s="221"/>
      <c r="M310" s="221"/>
      <c r="N310" s="221"/>
      <c r="O310" s="221"/>
      <c r="P310" s="221"/>
      <c r="Q310" s="221"/>
      <c r="R310" s="221"/>
      <c r="S310" s="221"/>
      <c r="T310" s="221"/>
      <c r="U310" s="221"/>
    </row>
    <row r="311" spans="3:21" ht="15.75" customHeight="1" x14ac:dyDescent="0.2">
      <c r="C311" s="240"/>
      <c r="D311" s="221"/>
      <c r="E311" s="221"/>
      <c r="F311" s="221"/>
      <c r="G311" s="221"/>
      <c r="H311" s="221"/>
      <c r="I311" s="221"/>
      <c r="J311" s="221"/>
      <c r="K311" s="221"/>
      <c r="L311" s="221"/>
      <c r="M311" s="221"/>
      <c r="N311" s="221"/>
      <c r="O311" s="221"/>
      <c r="P311" s="221"/>
      <c r="Q311" s="221"/>
      <c r="R311" s="221"/>
      <c r="S311" s="221"/>
      <c r="T311" s="221"/>
      <c r="U311" s="221"/>
    </row>
    <row r="312" spans="3:21" ht="15.75" customHeight="1" x14ac:dyDescent="0.2">
      <c r="C312" s="240"/>
      <c r="D312" s="221"/>
      <c r="E312" s="221"/>
      <c r="F312" s="221"/>
      <c r="G312" s="221"/>
      <c r="H312" s="221"/>
      <c r="I312" s="221"/>
      <c r="J312" s="221"/>
      <c r="K312" s="221"/>
      <c r="L312" s="221"/>
      <c r="M312" s="221"/>
      <c r="N312" s="221"/>
      <c r="O312" s="221"/>
      <c r="P312" s="221"/>
      <c r="Q312" s="221"/>
      <c r="R312" s="221"/>
      <c r="S312" s="221"/>
      <c r="T312" s="221"/>
      <c r="U312" s="221"/>
    </row>
    <row r="313" spans="3:21" ht="15.75" customHeight="1" x14ac:dyDescent="0.2">
      <c r="C313" s="240"/>
      <c r="D313" s="221"/>
      <c r="E313" s="221"/>
      <c r="F313" s="221"/>
      <c r="G313" s="221"/>
      <c r="H313" s="221"/>
      <c r="I313" s="221"/>
      <c r="J313" s="221"/>
      <c r="K313" s="221"/>
      <c r="L313" s="221"/>
      <c r="M313" s="221"/>
      <c r="N313" s="221"/>
      <c r="O313" s="221"/>
      <c r="P313" s="221"/>
      <c r="Q313" s="221"/>
      <c r="R313" s="221"/>
      <c r="S313" s="221"/>
      <c r="T313" s="221"/>
      <c r="U313" s="221"/>
    </row>
    <row r="314" spans="3:21" ht="15.75" customHeight="1" x14ac:dyDescent="0.2">
      <c r="C314" s="240"/>
      <c r="D314" s="221"/>
      <c r="E314" s="221"/>
      <c r="F314" s="221"/>
      <c r="G314" s="221"/>
      <c r="H314" s="221"/>
      <c r="I314" s="221"/>
      <c r="J314" s="221"/>
      <c r="K314" s="221"/>
      <c r="L314" s="221"/>
      <c r="M314" s="221"/>
      <c r="N314" s="221"/>
      <c r="O314" s="221"/>
      <c r="P314" s="221"/>
      <c r="Q314" s="221"/>
      <c r="R314" s="221"/>
      <c r="S314" s="221"/>
      <c r="T314" s="221"/>
      <c r="U314" s="221"/>
    </row>
    <row r="315" spans="3:21" ht="15.75" customHeight="1" x14ac:dyDescent="0.2">
      <c r="C315" s="240"/>
      <c r="D315" s="221"/>
      <c r="E315" s="221"/>
      <c r="F315" s="221"/>
      <c r="G315" s="221"/>
      <c r="H315" s="221"/>
      <c r="I315" s="221"/>
      <c r="J315" s="221"/>
      <c r="K315" s="221"/>
      <c r="L315" s="221"/>
      <c r="M315" s="221"/>
      <c r="N315" s="221"/>
      <c r="O315" s="221"/>
      <c r="P315" s="221"/>
      <c r="Q315" s="221"/>
      <c r="R315" s="221"/>
      <c r="S315" s="221"/>
      <c r="T315" s="221"/>
      <c r="U315" s="221"/>
    </row>
    <row r="316" spans="3:21" ht="15.75" customHeight="1" x14ac:dyDescent="0.2">
      <c r="C316" s="240"/>
      <c r="D316" s="221"/>
      <c r="E316" s="221"/>
      <c r="F316" s="221"/>
      <c r="G316" s="221"/>
      <c r="H316" s="221"/>
      <c r="I316" s="221"/>
      <c r="J316" s="221"/>
      <c r="K316" s="221"/>
      <c r="L316" s="221"/>
      <c r="M316" s="221"/>
      <c r="N316" s="221"/>
      <c r="O316" s="221"/>
      <c r="P316" s="221"/>
      <c r="Q316" s="221"/>
      <c r="R316" s="221"/>
      <c r="S316" s="221"/>
      <c r="T316" s="221"/>
      <c r="U316" s="221"/>
    </row>
    <row r="317" spans="3:21" ht="15.75" customHeight="1" x14ac:dyDescent="0.2">
      <c r="C317" s="240"/>
      <c r="D317" s="221"/>
      <c r="E317" s="221"/>
      <c r="F317" s="221"/>
      <c r="G317" s="221"/>
      <c r="H317" s="221"/>
      <c r="I317" s="221"/>
      <c r="J317" s="221"/>
      <c r="K317" s="221"/>
      <c r="L317" s="221"/>
      <c r="M317" s="221"/>
      <c r="N317" s="221"/>
      <c r="O317" s="221"/>
      <c r="P317" s="221"/>
      <c r="Q317" s="221"/>
      <c r="R317" s="221"/>
      <c r="S317" s="221"/>
      <c r="T317" s="221"/>
      <c r="U317" s="221"/>
    </row>
    <row r="318" spans="3:21" ht="15.75" customHeight="1" x14ac:dyDescent="0.2">
      <c r="C318" s="240"/>
      <c r="D318" s="221"/>
      <c r="E318" s="221"/>
      <c r="F318" s="221"/>
      <c r="G318" s="221"/>
      <c r="H318" s="221"/>
      <c r="I318" s="221"/>
      <c r="J318" s="221"/>
      <c r="K318" s="221"/>
      <c r="L318" s="221"/>
      <c r="M318" s="221"/>
      <c r="N318" s="221"/>
      <c r="O318" s="221"/>
      <c r="P318" s="221"/>
      <c r="Q318" s="221"/>
      <c r="R318" s="221"/>
      <c r="S318" s="221"/>
      <c r="T318" s="221"/>
      <c r="U318" s="221"/>
    </row>
    <row r="319" spans="3:21" ht="15.75" customHeight="1" x14ac:dyDescent="0.2">
      <c r="C319" s="240"/>
      <c r="D319" s="221"/>
      <c r="E319" s="221"/>
      <c r="F319" s="221"/>
      <c r="G319" s="221"/>
      <c r="H319" s="221"/>
      <c r="I319" s="221"/>
      <c r="J319" s="221"/>
      <c r="K319" s="221"/>
      <c r="L319" s="221"/>
      <c r="M319" s="221"/>
      <c r="N319" s="221"/>
      <c r="O319" s="221"/>
      <c r="P319" s="221"/>
      <c r="Q319" s="221"/>
      <c r="R319" s="221"/>
      <c r="S319" s="221"/>
      <c r="T319" s="221"/>
      <c r="U319" s="221"/>
    </row>
    <row r="320" spans="3:21" ht="15.75" customHeight="1" x14ac:dyDescent="0.2">
      <c r="C320" s="240"/>
      <c r="D320" s="221"/>
      <c r="E320" s="221"/>
      <c r="F320" s="221"/>
      <c r="G320" s="221"/>
      <c r="H320" s="221"/>
      <c r="I320" s="221"/>
      <c r="J320" s="221"/>
      <c r="K320" s="221"/>
      <c r="L320" s="221"/>
      <c r="M320" s="221"/>
      <c r="N320" s="221"/>
      <c r="O320" s="221"/>
      <c r="P320" s="221"/>
      <c r="Q320" s="221"/>
      <c r="R320" s="221"/>
      <c r="S320" s="221"/>
      <c r="T320" s="221"/>
      <c r="U320" s="221"/>
    </row>
    <row r="321" spans="3:21" ht="15.75" customHeight="1" x14ac:dyDescent="0.2">
      <c r="C321" s="240"/>
      <c r="D321" s="221"/>
      <c r="E321" s="221"/>
      <c r="F321" s="221"/>
      <c r="G321" s="221"/>
      <c r="H321" s="221"/>
      <c r="I321" s="221"/>
      <c r="J321" s="221"/>
      <c r="K321" s="221"/>
      <c r="L321" s="221"/>
      <c r="M321" s="221"/>
      <c r="N321" s="221"/>
      <c r="O321" s="221"/>
      <c r="P321" s="221"/>
      <c r="Q321" s="221"/>
      <c r="R321" s="221"/>
      <c r="S321" s="221"/>
      <c r="T321" s="221"/>
      <c r="U321" s="221"/>
    </row>
    <row r="322" spans="3:21" ht="15.75" customHeight="1" x14ac:dyDescent="0.2">
      <c r="C322" s="240"/>
      <c r="D322" s="221"/>
      <c r="E322" s="221"/>
      <c r="F322" s="221"/>
      <c r="G322" s="221"/>
      <c r="H322" s="221"/>
      <c r="I322" s="221"/>
      <c r="J322" s="221"/>
      <c r="K322" s="221"/>
      <c r="L322" s="221"/>
      <c r="M322" s="221"/>
      <c r="N322" s="221"/>
      <c r="O322" s="221"/>
      <c r="P322" s="221"/>
      <c r="Q322" s="221"/>
      <c r="R322" s="221"/>
      <c r="S322" s="221"/>
      <c r="T322" s="221"/>
      <c r="U322" s="221"/>
    </row>
    <row r="323" spans="3:21" ht="15.75" customHeight="1" x14ac:dyDescent="0.2">
      <c r="C323" s="240"/>
      <c r="D323" s="221"/>
      <c r="E323" s="221"/>
      <c r="F323" s="221"/>
      <c r="G323" s="221"/>
      <c r="H323" s="221"/>
      <c r="I323" s="221"/>
      <c r="J323" s="221"/>
      <c r="K323" s="221"/>
      <c r="L323" s="221"/>
      <c r="M323" s="221"/>
      <c r="N323" s="221"/>
      <c r="O323" s="221"/>
      <c r="P323" s="221"/>
      <c r="Q323" s="221"/>
      <c r="R323" s="221"/>
      <c r="S323" s="221"/>
      <c r="T323" s="221"/>
      <c r="U323" s="221"/>
    </row>
    <row r="324" spans="3:21" ht="15.75" customHeight="1" x14ac:dyDescent="0.2">
      <c r="C324" s="240"/>
      <c r="D324" s="221"/>
      <c r="E324" s="221"/>
      <c r="F324" s="221"/>
      <c r="G324" s="221"/>
      <c r="H324" s="221"/>
      <c r="I324" s="221"/>
      <c r="J324" s="221"/>
      <c r="K324" s="221"/>
      <c r="L324" s="221"/>
      <c r="M324" s="221"/>
      <c r="N324" s="221"/>
      <c r="O324" s="221"/>
      <c r="P324" s="221"/>
      <c r="Q324" s="221"/>
      <c r="R324" s="221"/>
      <c r="S324" s="221"/>
      <c r="T324" s="221"/>
      <c r="U324" s="221"/>
    </row>
    <row r="325" spans="3:21" ht="15.75" customHeight="1" x14ac:dyDescent="0.2">
      <c r="C325" s="240"/>
      <c r="D325" s="221"/>
      <c r="E325" s="221"/>
      <c r="F325" s="221"/>
      <c r="G325" s="221"/>
      <c r="H325" s="221"/>
      <c r="I325" s="221"/>
      <c r="J325" s="221"/>
      <c r="K325" s="221"/>
      <c r="L325" s="221"/>
      <c r="M325" s="221"/>
      <c r="N325" s="221"/>
      <c r="O325" s="221"/>
      <c r="P325" s="221"/>
      <c r="Q325" s="221"/>
      <c r="R325" s="221"/>
      <c r="S325" s="221"/>
      <c r="T325" s="221"/>
      <c r="U325" s="221"/>
    </row>
    <row r="326" spans="3:21" ht="15.75" customHeight="1" x14ac:dyDescent="0.2">
      <c r="C326" s="240"/>
      <c r="D326" s="221"/>
      <c r="E326" s="221"/>
      <c r="F326" s="221"/>
      <c r="G326" s="221"/>
      <c r="H326" s="221"/>
      <c r="I326" s="221"/>
      <c r="J326" s="221"/>
      <c r="K326" s="221"/>
      <c r="L326" s="221"/>
      <c r="M326" s="221"/>
      <c r="N326" s="221"/>
      <c r="O326" s="221"/>
      <c r="P326" s="221"/>
      <c r="Q326" s="221"/>
      <c r="R326" s="221"/>
      <c r="S326" s="221"/>
      <c r="T326" s="221"/>
      <c r="U326" s="221"/>
    </row>
    <row r="327" spans="3:21" ht="15.75" customHeight="1" x14ac:dyDescent="0.2">
      <c r="C327" s="240"/>
      <c r="D327" s="221"/>
      <c r="E327" s="221"/>
      <c r="F327" s="221"/>
      <c r="G327" s="221"/>
      <c r="H327" s="221"/>
      <c r="I327" s="221"/>
      <c r="J327" s="221"/>
      <c r="K327" s="221"/>
      <c r="L327" s="221"/>
      <c r="M327" s="221"/>
      <c r="N327" s="221"/>
      <c r="O327" s="221"/>
      <c r="P327" s="221"/>
      <c r="Q327" s="221"/>
      <c r="R327" s="221"/>
      <c r="S327" s="221"/>
      <c r="T327" s="221"/>
      <c r="U327" s="221"/>
    </row>
    <row r="328" spans="3:21" ht="15.75" customHeight="1" x14ac:dyDescent="0.2">
      <c r="C328" s="240"/>
      <c r="D328" s="221"/>
      <c r="E328" s="221"/>
      <c r="F328" s="221"/>
      <c r="G328" s="221"/>
      <c r="H328" s="221"/>
      <c r="I328" s="221"/>
      <c r="J328" s="221"/>
      <c r="K328" s="221"/>
      <c r="L328" s="221"/>
      <c r="M328" s="221"/>
      <c r="N328" s="221"/>
      <c r="O328" s="221"/>
      <c r="P328" s="221"/>
      <c r="Q328" s="221"/>
      <c r="R328" s="221"/>
      <c r="S328" s="221"/>
      <c r="T328" s="221"/>
      <c r="U328" s="221"/>
    </row>
    <row r="329" spans="3:21" ht="15.75" customHeight="1" x14ac:dyDescent="0.2">
      <c r="C329" s="240"/>
      <c r="D329" s="221"/>
      <c r="E329" s="221"/>
      <c r="F329" s="221"/>
      <c r="G329" s="221"/>
      <c r="H329" s="221"/>
      <c r="I329" s="221"/>
      <c r="J329" s="221"/>
      <c r="K329" s="221"/>
      <c r="L329" s="221"/>
      <c r="M329" s="221"/>
      <c r="N329" s="221"/>
      <c r="O329" s="221"/>
      <c r="P329" s="221"/>
      <c r="Q329" s="221"/>
      <c r="R329" s="221"/>
      <c r="S329" s="221"/>
      <c r="T329" s="221"/>
      <c r="U329" s="221"/>
    </row>
    <row r="330" spans="3:21" ht="15.75" customHeight="1" x14ac:dyDescent="0.2">
      <c r="C330" s="240"/>
      <c r="D330" s="221"/>
      <c r="E330" s="221"/>
      <c r="F330" s="221"/>
      <c r="G330" s="221"/>
      <c r="H330" s="221"/>
      <c r="I330" s="221"/>
      <c r="J330" s="221"/>
      <c r="K330" s="221"/>
      <c r="L330" s="221"/>
      <c r="M330" s="221"/>
      <c r="N330" s="221"/>
      <c r="O330" s="221"/>
      <c r="P330" s="221"/>
      <c r="Q330" s="221"/>
      <c r="R330" s="221"/>
      <c r="S330" s="221"/>
      <c r="T330" s="221"/>
      <c r="U330" s="221"/>
    </row>
    <row r="331" spans="3:21" ht="15.75" customHeight="1" x14ac:dyDescent="0.2">
      <c r="C331" s="240"/>
      <c r="D331" s="221"/>
      <c r="E331" s="221"/>
      <c r="F331" s="221"/>
      <c r="G331" s="221"/>
      <c r="H331" s="221"/>
      <c r="I331" s="221"/>
      <c r="J331" s="221"/>
      <c r="K331" s="221"/>
      <c r="L331" s="221"/>
      <c r="M331" s="221"/>
      <c r="N331" s="221"/>
      <c r="O331" s="221"/>
      <c r="P331" s="221"/>
      <c r="Q331" s="221"/>
      <c r="R331" s="221"/>
      <c r="S331" s="221"/>
      <c r="T331" s="221"/>
      <c r="U331" s="221"/>
    </row>
    <row r="332" spans="3:21" ht="15.75" customHeight="1" x14ac:dyDescent="0.2">
      <c r="C332" s="240"/>
      <c r="D332" s="221"/>
      <c r="E332" s="221"/>
      <c r="F332" s="221"/>
      <c r="G332" s="221"/>
      <c r="H332" s="221"/>
      <c r="I332" s="221"/>
      <c r="J332" s="221"/>
      <c r="K332" s="221"/>
      <c r="L332" s="221"/>
      <c r="M332" s="221"/>
      <c r="N332" s="221"/>
      <c r="O332" s="221"/>
      <c r="P332" s="221"/>
      <c r="Q332" s="221"/>
      <c r="R332" s="221"/>
      <c r="S332" s="221"/>
      <c r="T332" s="221"/>
      <c r="U332" s="221"/>
    </row>
    <row r="333" spans="3:21" ht="15.75" customHeight="1" x14ac:dyDescent="0.2">
      <c r="C333" s="240"/>
      <c r="D333" s="221"/>
      <c r="E333" s="221"/>
      <c r="F333" s="221"/>
      <c r="G333" s="221"/>
      <c r="H333" s="221"/>
      <c r="I333" s="221"/>
      <c r="J333" s="221"/>
      <c r="K333" s="221"/>
      <c r="L333" s="221"/>
      <c r="M333" s="221"/>
      <c r="N333" s="221"/>
      <c r="O333" s="221"/>
      <c r="P333" s="221"/>
      <c r="Q333" s="221"/>
      <c r="R333" s="221"/>
      <c r="S333" s="221"/>
      <c r="T333" s="221"/>
      <c r="U333" s="221"/>
    </row>
    <row r="334" spans="3:21" ht="15.75" customHeight="1" x14ac:dyDescent="0.2">
      <c r="C334" s="240"/>
      <c r="D334" s="221"/>
      <c r="E334" s="221"/>
      <c r="F334" s="221"/>
      <c r="G334" s="221"/>
      <c r="H334" s="221"/>
      <c r="I334" s="221"/>
      <c r="J334" s="221"/>
      <c r="K334" s="221"/>
      <c r="L334" s="221"/>
      <c r="M334" s="221"/>
      <c r="N334" s="221"/>
      <c r="O334" s="221"/>
      <c r="P334" s="221"/>
      <c r="Q334" s="221"/>
      <c r="R334" s="221"/>
      <c r="S334" s="221"/>
      <c r="T334" s="221"/>
      <c r="U334" s="221"/>
    </row>
    <row r="335" spans="3:21" ht="15.75" customHeight="1" x14ac:dyDescent="0.2">
      <c r="C335" s="240"/>
      <c r="D335" s="221"/>
      <c r="E335" s="221"/>
      <c r="F335" s="221"/>
      <c r="G335" s="221"/>
      <c r="H335" s="221"/>
      <c r="I335" s="221"/>
      <c r="J335" s="221"/>
      <c r="K335" s="221"/>
      <c r="L335" s="221"/>
      <c r="M335" s="221"/>
      <c r="N335" s="221"/>
      <c r="O335" s="221"/>
      <c r="P335" s="221"/>
      <c r="Q335" s="221"/>
      <c r="R335" s="221"/>
      <c r="S335" s="221"/>
      <c r="T335" s="221"/>
      <c r="U335" s="221"/>
    </row>
    <row r="336" spans="3:21" ht="15.75" customHeight="1" x14ac:dyDescent="0.2">
      <c r="C336" s="240"/>
      <c r="D336" s="221"/>
      <c r="E336" s="221"/>
      <c r="F336" s="221"/>
      <c r="G336" s="221"/>
      <c r="H336" s="221"/>
      <c r="I336" s="221"/>
      <c r="J336" s="221"/>
      <c r="K336" s="221"/>
      <c r="L336" s="221"/>
      <c r="M336" s="221"/>
      <c r="N336" s="221"/>
      <c r="O336" s="221"/>
      <c r="P336" s="221"/>
      <c r="Q336" s="221"/>
      <c r="R336" s="221"/>
      <c r="S336" s="221"/>
      <c r="T336" s="221"/>
      <c r="U336" s="221"/>
    </row>
    <row r="337" spans="3:21" ht="15.75" customHeight="1" x14ac:dyDescent="0.2">
      <c r="C337" s="240"/>
      <c r="D337" s="221"/>
      <c r="E337" s="221"/>
      <c r="F337" s="221"/>
      <c r="G337" s="221"/>
      <c r="H337" s="221"/>
      <c r="I337" s="221"/>
      <c r="J337" s="221"/>
      <c r="K337" s="221"/>
      <c r="L337" s="221"/>
      <c r="M337" s="221"/>
      <c r="N337" s="221"/>
      <c r="O337" s="221"/>
      <c r="P337" s="221"/>
      <c r="Q337" s="221"/>
      <c r="R337" s="221"/>
      <c r="S337" s="221"/>
      <c r="T337" s="221"/>
      <c r="U337" s="221"/>
    </row>
    <row r="338" spans="3:21" ht="15.75" customHeight="1" x14ac:dyDescent="0.2">
      <c r="C338" s="240"/>
      <c r="D338" s="221"/>
      <c r="E338" s="221"/>
      <c r="F338" s="221"/>
      <c r="G338" s="221"/>
      <c r="H338" s="221"/>
      <c r="I338" s="221"/>
      <c r="J338" s="221"/>
      <c r="K338" s="221"/>
      <c r="L338" s="221"/>
      <c r="M338" s="221"/>
      <c r="N338" s="221"/>
      <c r="O338" s="221"/>
      <c r="P338" s="221"/>
      <c r="Q338" s="221"/>
      <c r="R338" s="221"/>
      <c r="S338" s="221"/>
      <c r="T338" s="221"/>
      <c r="U338" s="221"/>
    </row>
    <row r="339" spans="3:21" ht="15.75" customHeight="1" x14ac:dyDescent="0.2">
      <c r="C339" s="240"/>
      <c r="D339" s="221"/>
      <c r="E339" s="221"/>
      <c r="F339" s="221"/>
      <c r="G339" s="221"/>
      <c r="H339" s="221"/>
      <c r="I339" s="221"/>
      <c r="J339" s="221"/>
      <c r="K339" s="221"/>
      <c r="L339" s="221"/>
      <c r="M339" s="221"/>
      <c r="N339" s="221"/>
      <c r="O339" s="221"/>
      <c r="P339" s="221"/>
      <c r="Q339" s="221"/>
      <c r="R339" s="221"/>
      <c r="S339" s="221"/>
      <c r="T339" s="221"/>
      <c r="U339" s="221"/>
    </row>
    <row r="340" spans="3:21" ht="15.75" customHeight="1" x14ac:dyDescent="0.2">
      <c r="C340" s="240"/>
      <c r="D340" s="221"/>
      <c r="E340" s="221"/>
      <c r="F340" s="221"/>
      <c r="G340" s="221"/>
      <c r="H340" s="221"/>
      <c r="I340" s="221"/>
      <c r="J340" s="221"/>
      <c r="K340" s="221"/>
      <c r="L340" s="221"/>
      <c r="M340" s="221"/>
      <c r="N340" s="221"/>
      <c r="O340" s="221"/>
      <c r="P340" s="221"/>
      <c r="Q340" s="221"/>
      <c r="R340" s="221"/>
      <c r="S340" s="221"/>
      <c r="T340" s="221"/>
      <c r="U340" s="221"/>
    </row>
    <row r="341" spans="3:21" ht="15.75" customHeight="1" x14ac:dyDescent="0.2">
      <c r="C341" s="240"/>
      <c r="D341" s="221"/>
      <c r="E341" s="221"/>
      <c r="F341" s="221"/>
      <c r="G341" s="221"/>
      <c r="H341" s="221"/>
      <c r="I341" s="221"/>
      <c r="J341" s="221"/>
      <c r="K341" s="221"/>
      <c r="L341" s="221"/>
      <c r="M341" s="221"/>
      <c r="N341" s="221"/>
      <c r="O341" s="221"/>
      <c r="P341" s="221"/>
      <c r="Q341" s="221"/>
      <c r="R341" s="221"/>
      <c r="S341" s="221"/>
      <c r="T341" s="221"/>
      <c r="U341" s="221"/>
    </row>
    <row r="342" spans="3:21" ht="15.75" customHeight="1" x14ac:dyDescent="0.2">
      <c r="C342" s="240"/>
      <c r="D342" s="221"/>
      <c r="E342" s="221"/>
      <c r="F342" s="221"/>
      <c r="G342" s="221"/>
      <c r="H342" s="221"/>
      <c r="I342" s="221"/>
      <c r="J342" s="221"/>
      <c r="K342" s="221"/>
      <c r="L342" s="221"/>
      <c r="M342" s="221"/>
      <c r="N342" s="221"/>
      <c r="O342" s="221"/>
      <c r="P342" s="221"/>
      <c r="Q342" s="221"/>
      <c r="R342" s="221"/>
      <c r="S342" s="221"/>
      <c r="T342" s="221"/>
      <c r="U342" s="221"/>
    </row>
    <row r="343" spans="3:21" ht="15.75" customHeight="1" x14ac:dyDescent="0.2">
      <c r="C343" s="240"/>
      <c r="D343" s="221"/>
      <c r="E343" s="221"/>
      <c r="F343" s="221"/>
      <c r="G343" s="221"/>
      <c r="H343" s="221"/>
      <c r="I343" s="221"/>
      <c r="J343" s="221"/>
      <c r="K343" s="221"/>
      <c r="L343" s="221"/>
      <c r="M343" s="221"/>
      <c r="N343" s="221"/>
      <c r="O343" s="221"/>
      <c r="P343" s="221"/>
      <c r="Q343" s="221"/>
      <c r="R343" s="221"/>
      <c r="S343" s="221"/>
      <c r="T343" s="221"/>
      <c r="U343" s="221"/>
    </row>
    <row r="344" spans="3:21" ht="15.75" customHeight="1" x14ac:dyDescent="0.2">
      <c r="C344" s="240"/>
      <c r="D344" s="221"/>
      <c r="E344" s="221"/>
      <c r="F344" s="221"/>
      <c r="G344" s="221"/>
      <c r="H344" s="221"/>
      <c r="I344" s="221"/>
      <c r="J344" s="221"/>
      <c r="K344" s="221"/>
      <c r="L344" s="221"/>
      <c r="M344" s="221"/>
      <c r="N344" s="221"/>
      <c r="O344" s="221"/>
      <c r="P344" s="221"/>
      <c r="Q344" s="221"/>
      <c r="R344" s="221"/>
      <c r="S344" s="221"/>
      <c r="T344" s="221"/>
      <c r="U344" s="221"/>
    </row>
    <row r="345" spans="3:21" ht="15.75" customHeight="1" x14ac:dyDescent="0.2">
      <c r="C345" s="240"/>
      <c r="D345" s="221"/>
      <c r="E345" s="221"/>
      <c r="F345" s="221"/>
      <c r="G345" s="221"/>
      <c r="H345" s="221"/>
      <c r="I345" s="221"/>
      <c r="J345" s="221"/>
      <c r="K345" s="221"/>
      <c r="L345" s="221"/>
      <c r="M345" s="221"/>
      <c r="N345" s="221"/>
      <c r="O345" s="221"/>
      <c r="P345" s="221"/>
      <c r="Q345" s="221"/>
      <c r="R345" s="221"/>
      <c r="S345" s="221"/>
      <c r="T345" s="221"/>
      <c r="U345" s="221"/>
    </row>
    <row r="346" spans="3:21" ht="15.75" customHeight="1" x14ac:dyDescent="0.2">
      <c r="C346" s="240"/>
      <c r="D346" s="221"/>
      <c r="E346" s="221"/>
      <c r="F346" s="221"/>
      <c r="G346" s="221"/>
      <c r="H346" s="221"/>
      <c r="I346" s="221"/>
      <c r="J346" s="221"/>
      <c r="K346" s="221"/>
      <c r="L346" s="221"/>
      <c r="M346" s="221"/>
      <c r="N346" s="221"/>
      <c r="O346" s="221"/>
      <c r="P346" s="221"/>
      <c r="Q346" s="221"/>
      <c r="R346" s="221"/>
      <c r="S346" s="221"/>
      <c r="T346" s="221"/>
      <c r="U346" s="221"/>
    </row>
    <row r="347" spans="3:21" ht="15.75" customHeight="1" x14ac:dyDescent="0.2">
      <c r="C347" s="240"/>
      <c r="D347" s="221"/>
      <c r="E347" s="221"/>
      <c r="F347" s="221"/>
      <c r="G347" s="221"/>
      <c r="H347" s="221"/>
      <c r="I347" s="221"/>
      <c r="J347" s="221"/>
      <c r="K347" s="221"/>
      <c r="L347" s="221"/>
      <c r="M347" s="221"/>
      <c r="N347" s="221"/>
      <c r="O347" s="221"/>
      <c r="P347" s="221"/>
      <c r="Q347" s="221"/>
      <c r="R347" s="221"/>
      <c r="S347" s="221"/>
      <c r="T347" s="221"/>
      <c r="U347" s="221"/>
    </row>
    <row r="348" spans="3:21" ht="15.75" customHeight="1" x14ac:dyDescent="0.2">
      <c r="C348" s="240"/>
      <c r="D348" s="221"/>
      <c r="E348" s="221"/>
      <c r="F348" s="221"/>
      <c r="G348" s="221"/>
      <c r="H348" s="221"/>
      <c r="I348" s="221"/>
      <c r="J348" s="221"/>
      <c r="K348" s="221"/>
      <c r="L348" s="221"/>
      <c r="M348" s="221"/>
      <c r="N348" s="221"/>
      <c r="O348" s="221"/>
      <c r="P348" s="221"/>
      <c r="Q348" s="221"/>
      <c r="R348" s="221"/>
      <c r="S348" s="221"/>
      <c r="T348" s="221"/>
      <c r="U348" s="221"/>
    </row>
    <row r="349" spans="3:21" ht="15.75" customHeight="1" x14ac:dyDescent="0.2">
      <c r="C349" s="240"/>
      <c r="D349" s="221"/>
      <c r="E349" s="221"/>
      <c r="F349" s="221"/>
      <c r="G349" s="221"/>
      <c r="H349" s="221"/>
      <c r="I349" s="221"/>
      <c r="J349" s="221"/>
      <c r="K349" s="221"/>
      <c r="L349" s="221"/>
      <c r="M349" s="221"/>
      <c r="N349" s="221"/>
      <c r="O349" s="221"/>
      <c r="P349" s="221"/>
      <c r="Q349" s="221"/>
      <c r="R349" s="221"/>
      <c r="S349" s="221"/>
      <c r="T349" s="221"/>
      <c r="U349" s="221"/>
    </row>
    <row r="350" spans="3:21" ht="15.75" customHeight="1" x14ac:dyDescent="0.2">
      <c r="C350" s="240"/>
      <c r="D350" s="221"/>
      <c r="E350" s="221"/>
      <c r="F350" s="221"/>
      <c r="G350" s="221"/>
      <c r="H350" s="221"/>
      <c r="I350" s="221"/>
      <c r="J350" s="221"/>
      <c r="K350" s="221"/>
      <c r="L350" s="221"/>
      <c r="M350" s="221"/>
      <c r="N350" s="221"/>
      <c r="O350" s="221"/>
      <c r="P350" s="221"/>
      <c r="Q350" s="221"/>
      <c r="R350" s="221"/>
      <c r="S350" s="221"/>
      <c r="T350" s="221"/>
      <c r="U350" s="221"/>
    </row>
    <row r="351" spans="3:21" ht="15.75" customHeight="1" x14ac:dyDescent="0.2">
      <c r="C351" s="240"/>
      <c r="D351" s="221"/>
      <c r="E351" s="221"/>
      <c r="F351" s="221"/>
      <c r="G351" s="221"/>
      <c r="H351" s="221"/>
      <c r="I351" s="221"/>
      <c r="J351" s="221"/>
      <c r="K351" s="221"/>
      <c r="L351" s="221"/>
      <c r="M351" s="221"/>
      <c r="N351" s="221"/>
      <c r="O351" s="221"/>
      <c r="P351" s="221"/>
      <c r="Q351" s="221"/>
      <c r="R351" s="221"/>
      <c r="S351" s="221"/>
      <c r="T351" s="221"/>
      <c r="U351" s="221"/>
    </row>
    <row r="352" spans="3:21" ht="15.75" customHeight="1" x14ac:dyDescent="0.2">
      <c r="C352" s="240"/>
      <c r="D352" s="221"/>
      <c r="E352" s="221"/>
      <c r="F352" s="221"/>
      <c r="G352" s="221"/>
      <c r="H352" s="221"/>
      <c r="I352" s="221"/>
      <c r="J352" s="221"/>
      <c r="K352" s="221"/>
      <c r="L352" s="221"/>
      <c r="M352" s="221"/>
      <c r="N352" s="221"/>
      <c r="O352" s="221"/>
      <c r="P352" s="221"/>
      <c r="Q352" s="221"/>
      <c r="R352" s="221"/>
      <c r="S352" s="221"/>
      <c r="T352" s="221"/>
      <c r="U352" s="221"/>
    </row>
    <row r="353" spans="3:21" ht="15.75" customHeight="1" x14ac:dyDescent="0.2">
      <c r="C353" s="240"/>
      <c r="D353" s="221"/>
      <c r="E353" s="221"/>
      <c r="F353" s="221"/>
      <c r="G353" s="221"/>
      <c r="H353" s="221"/>
      <c r="I353" s="221"/>
      <c r="J353" s="221"/>
      <c r="K353" s="221"/>
      <c r="L353" s="221"/>
      <c r="M353" s="221"/>
      <c r="N353" s="221"/>
      <c r="O353" s="221"/>
      <c r="P353" s="221"/>
      <c r="Q353" s="221"/>
      <c r="R353" s="221"/>
      <c r="S353" s="221"/>
      <c r="T353" s="221"/>
      <c r="U353" s="221"/>
    </row>
    <row r="354" spans="3:21" ht="15.75" customHeight="1" x14ac:dyDescent="0.2">
      <c r="C354" s="240"/>
      <c r="D354" s="221"/>
      <c r="E354" s="221"/>
      <c r="F354" s="221"/>
      <c r="G354" s="221"/>
      <c r="H354" s="221"/>
      <c r="I354" s="221"/>
      <c r="J354" s="221"/>
      <c r="K354" s="221"/>
      <c r="L354" s="221"/>
      <c r="M354" s="221"/>
      <c r="N354" s="221"/>
      <c r="O354" s="221"/>
      <c r="P354" s="221"/>
      <c r="Q354" s="221"/>
      <c r="R354" s="221"/>
      <c r="S354" s="221"/>
      <c r="T354" s="221"/>
      <c r="U354" s="221"/>
    </row>
    <row r="355" spans="3:21" ht="15.75" customHeight="1" x14ac:dyDescent="0.2">
      <c r="C355" s="240"/>
      <c r="D355" s="221"/>
      <c r="E355" s="221"/>
      <c r="F355" s="221"/>
      <c r="G355" s="221"/>
      <c r="H355" s="221"/>
      <c r="I355" s="221"/>
      <c r="J355" s="221"/>
      <c r="K355" s="221"/>
      <c r="L355" s="221"/>
      <c r="M355" s="221"/>
      <c r="N355" s="221"/>
      <c r="O355" s="221"/>
      <c r="P355" s="221"/>
      <c r="Q355" s="221"/>
      <c r="R355" s="221"/>
      <c r="S355" s="221"/>
      <c r="T355" s="221"/>
      <c r="U355" s="221"/>
    </row>
    <row r="356" spans="3:21" ht="15.75" customHeight="1" x14ac:dyDescent="0.2">
      <c r="C356" s="240"/>
      <c r="D356" s="221"/>
      <c r="E356" s="221"/>
      <c r="F356" s="221"/>
      <c r="G356" s="221"/>
      <c r="H356" s="221"/>
      <c r="I356" s="221"/>
      <c r="J356" s="221"/>
      <c r="K356" s="221"/>
      <c r="L356" s="221"/>
      <c r="M356" s="221"/>
      <c r="N356" s="221"/>
      <c r="O356" s="221"/>
      <c r="P356" s="221"/>
      <c r="Q356" s="221"/>
      <c r="R356" s="221"/>
      <c r="S356" s="221"/>
      <c r="T356" s="221"/>
      <c r="U356" s="221"/>
    </row>
    <row r="357" spans="3:21" ht="15.75" customHeight="1" x14ac:dyDescent="0.2">
      <c r="C357" s="240"/>
      <c r="D357" s="221"/>
      <c r="E357" s="221"/>
      <c r="F357" s="221"/>
      <c r="G357" s="221"/>
      <c r="H357" s="221"/>
      <c r="I357" s="221"/>
      <c r="J357" s="221"/>
      <c r="K357" s="221"/>
      <c r="L357" s="221"/>
      <c r="M357" s="221"/>
      <c r="N357" s="221"/>
      <c r="O357" s="221"/>
      <c r="P357" s="221"/>
      <c r="Q357" s="221"/>
      <c r="R357" s="221"/>
      <c r="S357" s="221"/>
      <c r="T357" s="221"/>
      <c r="U357" s="221"/>
    </row>
    <row r="358" spans="3:21" ht="15.75" customHeight="1" x14ac:dyDescent="0.2">
      <c r="C358" s="240"/>
      <c r="D358" s="221"/>
      <c r="E358" s="221"/>
      <c r="F358" s="221"/>
      <c r="G358" s="221"/>
      <c r="H358" s="221"/>
      <c r="I358" s="221"/>
      <c r="J358" s="221"/>
      <c r="K358" s="221"/>
      <c r="L358" s="221"/>
      <c r="M358" s="221"/>
      <c r="N358" s="221"/>
      <c r="O358" s="221"/>
      <c r="P358" s="221"/>
      <c r="Q358" s="221"/>
      <c r="R358" s="221"/>
      <c r="S358" s="221"/>
      <c r="T358" s="221"/>
      <c r="U358" s="221"/>
    </row>
    <row r="359" spans="3:21" ht="15.75" customHeight="1" x14ac:dyDescent="0.2">
      <c r="C359" s="240"/>
      <c r="D359" s="221"/>
      <c r="E359" s="221"/>
      <c r="F359" s="221"/>
      <c r="G359" s="221"/>
      <c r="H359" s="221"/>
      <c r="I359" s="221"/>
      <c r="J359" s="221"/>
      <c r="K359" s="221"/>
      <c r="L359" s="221"/>
      <c r="M359" s="221"/>
      <c r="N359" s="221"/>
      <c r="O359" s="221"/>
      <c r="P359" s="221"/>
      <c r="Q359" s="221"/>
      <c r="R359" s="221"/>
      <c r="S359" s="221"/>
      <c r="T359" s="221"/>
      <c r="U359" s="221"/>
    </row>
    <row r="360" spans="3:21" ht="15.75" customHeight="1" x14ac:dyDescent="0.2">
      <c r="C360" s="240"/>
      <c r="D360" s="221"/>
      <c r="E360" s="221"/>
      <c r="F360" s="221"/>
      <c r="G360" s="221"/>
      <c r="H360" s="221"/>
      <c r="I360" s="221"/>
      <c r="J360" s="221"/>
      <c r="K360" s="221"/>
      <c r="L360" s="221"/>
      <c r="M360" s="221"/>
      <c r="N360" s="221"/>
      <c r="O360" s="221"/>
      <c r="P360" s="221"/>
      <c r="Q360" s="221"/>
      <c r="R360" s="221"/>
      <c r="S360" s="221"/>
      <c r="T360" s="221"/>
      <c r="U360" s="221"/>
    </row>
    <row r="361" spans="3:21" ht="15.75" customHeight="1" x14ac:dyDescent="0.2">
      <c r="C361" s="240"/>
      <c r="D361" s="221"/>
      <c r="E361" s="221"/>
      <c r="F361" s="221"/>
      <c r="G361" s="221"/>
      <c r="H361" s="221"/>
      <c r="I361" s="221"/>
      <c r="J361" s="221"/>
      <c r="K361" s="221"/>
      <c r="L361" s="221"/>
      <c r="M361" s="221"/>
      <c r="N361" s="221"/>
      <c r="O361" s="221"/>
      <c r="P361" s="221"/>
      <c r="Q361" s="221"/>
      <c r="R361" s="221"/>
      <c r="S361" s="221"/>
      <c r="T361" s="221"/>
      <c r="U361" s="221"/>
    </row>
    <row r="362" spans="3:21" ht="15.75" customHeight="1" x14ac:dyDescent="0.2">
      <c r="C362" s="240"/>
      <c r="D362" s="221"/>
      <c r="E362" s="221"/>
      <c r="F362" s="221"/>
      <c r="G362" s="221"/>
      <c r="H362" s="221"/>
      <c r="I362" s="221"/>
      <c r="J362" s="221"/>
      <c r="K362" s="221"/>
      <c r="L362" s="221"/>
      <c r="M362" s="221"/>
      <c r="N362" s="221"/>
      <c r="O362" s="221"/>
      <c r="P362" s="221"/>
      <c r="Q362" s="221"/>
      <c r="R362" s="221"/>
      <c r="S362" s="221"/>
      <c r="T362" s="221"/>
      <c r="U362" s="221"/>
    </row>
    <row r="363" spans="3:21" ht="15.75" customHeight="1" x14ac:dyDescent="0.2">
      <c r="C363" s="240"/>
      <c r="D363" s="221"/>
      <c r="E363" s="221"/>
      <c r="F363" s="221"/>
      <c r="G363" s="221"/>
      <c r="H363" s="221"/>
      <c r="I363" s="221"/>
      <c r="J363" s="221"/>
      <c r="K363" s="221"/>
      <c r="L363" s="221"/>
      <c r="M363" s="221"/>
      <c r="N363" s="221"/>
      <c r="O363" s="221"/>
      <c r="P363" s="221"/>
      <c r="Q363" s="221"/>
      <c r="R363" s="221"/>
      <c r="S363" s="221"/>
      <c r="T363" s="221"/>
      <c r="U363" s="221"/>
    </row>
    <row r="364" spans="3:21" ht="15.75" customHeight="1" x14ac:dyDescent="0.2">
      <c r="C364" s="240"/>
      <c r="D364" s="221"/>
      <c r="E364" s="221"/>
      <c r="F364" s="221"/>
      <c r="G364" s="221"/>
      <c r="H364" s="221"/>
      <c r="I364" s="221"/>
      <c r="J364" s="221"/>
      <c r="K364" s="221"/>
      <c r="L364" s="221"/>
      <c r="M364" s="221"/>
      <c r="N364" s="221"/>
      <c r="O364" s="221"/>
      <c r="P364" s="221"/>
      <c r="Q364" s="221"/>
      <c r="R364" s="221"/>
      <c r="S364" s="221"/>
      <c r="T364" s="221"/>
      <c r="U364" s="221"/>
    </row>
    <row r="365" spans="3:21" ht="15.75" customHeight="1" x14ac:dyDescent="0.2">
      <c r="C365" s="240"/>
      <c r="D365" s="221"/>
      <c r="E365" s="221"/>
      <c r="F365" s="221"/>
      <c r="G365" s="221"/>
      <c r="H365" s="221"/>
      <c r="I365" s="221"/>
      <c r="J365" s="221"/>
      <c r="K365" s="221"/>
      <c r="L365" s="221"/>
      <c r="M365" s="221"/>
      <c r="N365" s="221"/>
      <c r="O365" s="221"/>
      <c r="P365" s="221"/>
      <c r="Q365" s="221"/>
      <c r="R365" s="221"/>
      <c r="S365" s="221"/>
      <c r="T365" s="221"/>
      <c r="U365" s="221"/>
    </row>
    <row r="366" spans="3:21" ht="15.75" customHeight="1" x14ac:dyDescent="0.2">
      <c r="C366" s="240"/>
      <c r="D366" s="221"/>
      <c r="E366" s="221"/>
      <c r="F366" s="221"/>
      <c r="G366" s="221"/>
      <c r="H366" s="221"/>
      <c r="I366" s="221"/>
      <c r="J366" s="221"/>
      <c r="K366" s="221"/>
      <c r="L366" s="221"/>
      <c r="M366" s="221"/>
      <c r="N366" s="221"/>
      <c r="O366" s="221"/>
      <c r="P366" s="221"/>
      <c r="Q366" s="221"/>
      <c r="R366" s="221"/>
      <c r="S366" s="221"/>
      <c r="T366" s="221"/>
      <c r="U366" s="221"/>
    </row>
    <row r="367" spans="3:21" ht="15.75" customHeight="1" x14ac:dyDescent="0.2">
      <c r="C367" s="240"/>
      <c r="D367" s="221"/>
      <c r="E367" s="221"/>
      <c r="F367" s="221"/>
      <c r="G367" s="221"/>
      <c r="H367" s="221"/>
      <c r="I367" s="221"/>
      <c r="J367" s="221"/>
      <c r="K367" s="221"/>
      <c r="L367" s="221"/>
      <c r="M367" s="221"/>
      <c r="N367" s="221"/>
      <c r="O367" s="221"/>
      <c r="P367" s="221"/>
      <c r="Q367" s="221"/>
      <c r="R367" s="221"/>
      <c r="S367" s="221"/>
      <c r="T367" s="221"/>
      <c r="U367" s="221"/>
    </row>
    <row r="368" spans="3:21" ht="15.75" customHeight="1" x14ac:dyDescent="0.2">
      <c r="C368" s="240"/>
      <c r="D368" s="221"/>
      <c r="E368" s="221"/>
      <c r="F368" s="221"/>
      <c r="G368" s="221"/>
      <c r="H368" s="221"/>
      <c r="I368" s="221"/>
      <c r="J368" s="221"/>
      <c r="K368" s="221"/>
      <c r="L368" s="221"/>
      <c r="M368" s="221"/>
      <c r="N368" s="221"/>
      <c r="O368" s="221"/>
      <c r="P368" s="221"/>
      <c r="Q368" s="221"/>
      <c r="R368" s="221"/>
      <c r="S368" s="221"/>
      <c r="T368" s="221"/>
      <c r="U368" s="221"/>
    </row>
    <row r="369" spans="3:21" ht="15.75" customHeight="1" x14ac:dyDescent="0.2">
      <c r="C369" s="240"/>
      <c r="D369" s="221"/>
      <c r="E369" s="221"/>
      <c r="F369" s="221"/>
      <c r="G369" s="221"/>
      <c r="H369" s="221"/>
      <c r="I369" s="221"/>
      <c r="J369" s="221"/>
      <c r="K369" s="221"/>
      <c r="L369" s="221"/>
      <c r="M369" s="221"/>
      <c r="N369" s="221"/>
      <c r="O369" s="221"/>
      <c r="P369" s="221"/>
      <c r="Q369" s="221"/>
      <c r="R369" s="221"/>
      <c r="S369" s="221"/>
      <c r="T369" s="221"/>
      <c r="U369" s="221"/>
    </row>
    <row r="370" spans="3:21" ht="15.75" customHeight="1" x14ac:dyDescent="0.2">
      <c r="C370" s="240"/>
      <c r="D370" s="221"/>
      <c r="E370" s="221"/>
      <c r="F370" s="221"/>
      <c r="G370" s="221"/>
      <c r="H370" s="221"/>
      <c r="I370" s="221"/>
      <c r="J370" s="221"/>
      <c r="K370" s="221"/>
      <c r="L370" s="221"/>
      <c r="M370" s="221"/>
      <c r="N370" s="221"/>
      <c r="O370" s="221"/>
      <c r="P370" s="221"/>
      <c r="Q370" s="221"/>
      <c r="R370" s="221"/>
      <c r="S370" s="221"/>
      <c r="T370" s="221"/>
      <c r="U370" s="221"/>
    </row>
    <row r="371" spans="3:21" ht="15.75" customHeight="1" x14ac:dyDescent="0.2">
      <c r="C371" s="240"/>
      <c r="D371" s="221"/>
      <c r="E371" s="221"/>
      <c r="F371" s="221"/>
      <c r="G371" s="221"/>
      <c r="H371" s="221"/>
      <c r="I371" s="221"/>
      <c r="J371" s="221"/>
      <c r="K371" s="221"/>
      <c r="L371" s="221"/>
      <c r="M371" s="221"/>
      <c r="N371" s="221"/>
      <c r="O371" s="221"/>
      <c r="P371" s="221"/>
      <c r="Q371" s="221"/>
      <c r="R371" s="221"/>
      <c r="S371" s="221"/>
      <c r="T371" s="221"/>
      <c r="U371" s="221"/>
    </row>
    <row r="372" spans="3:21" ht="15.75" customHeight="1" x14ac:dyDescent="0.2">
      <c r="C372" s="240"/>
      <c r="D372" s="221"/>
      <c r="E372" s="221"/>
      <c r="F372" s="221"/>
      <c r="G372" s="221"/>
      <c r="H372" s="221"/>
      <c r="I372" s="221"/>
      <c r="J372" s="221"/>
      <c r="K372" s="221"/>
      <c r="L372" s="221"/>
      <c r="M372" s="221"/>
      <c r="N372" s="221"/>
      <c r="O372" s="221"/>
      <c r="P372" s="221"/>
      <c r="Q372" s="221"/>
      <c r="R372" s="221"/>
      <c r="S372" s="221"/>
      <c r="T372" s="221"/>
      <c r="U372" s="221"/>
    </row>
    <row r="373" spans="3:21" ht="15.75" customHeight="1" x14ac:dyDescent="0.2">
      <c r="C373" s="240"/>
      <c r="D373" s="221"/>
      <c r="E373" s="221"/>
      <c r="F373" s="221"/>
      <c r="G373" s="221"/>
      <c r="H373" s="221"/>
      <c r="I373" s="221"/>
      <c r="J373" s="221"/>
      <c r="K373" s="221"/>
      <c r="L373" s="221"/>
      <c r="M373" s="221"/>
      <c r="N373" s="221"/>
      <c r="O373" s="221"/>
      <c r="P373" s="221"/>
      <c r="Q373" s="221"/>
      <c r="R373" s="221"/>
      <c r="S373" s="221"/>
      <c r="T373" s="221"/>
      <c r="U373" s="221"/>
    </row>
    <row r="374" spans="3:21" ht="15.75" customHeight="1" x14ac:dyDescent="0.2">
      <c r="C374" s="240"/>
      <c r="D374" s="221"/>
      <c r="E374" s="221"/>
      <c r="F374" s="221"/>
      <c r="G374" s="221"/>
      <c r="H374" s="221"/>
      <c r="I374" s="221"/>
      <c r="J374" s="221"/>
      <c r="K374" s="221"/>
      <c r="L374" s="221"/>
      <c r="M374" s="221"/>
      <c r="N374" s="221"/>
      <c r="O374" s="221"/>
      <c r="P374" s="221"/>
      <c r="Q374" s="221"/>
      <c r="R374" s="221"/>
      <c r="S374" s="221"/>
      <c r="T374" s="221"/>
      <c r="U374" s="221"/>
    </row>
    <row r="375" spans="3:21" ht="15.75" customHeight="1" x14ac:dyDescent="0.2">
      <c r="C375" s="240"/>
      <c r="D375" s="221"/>
      <c r="E375" s="221"/>
      <c r="F375" s="221"/>
      <c r="G375" s="221"/>
      <c r="H375" s="221"/>
      <c r="I375" s="221"/>
      <c r="J375" s="221"/>
      <c r="K375" s="221"/>
      <c r="L375" s="221"/>
      <c r="M375" s="221"/>
      <c r="N375" s="221"/>
      <c r="O375" s="221"/>
      <c r="P375" s="221"/>
      <c r="Q375" s="221"/>
      <c r="R375" s="221"/>
      <c r="S375" s="221"/>
      <c r="T375" s="221"/>
      <c r="U375" s="221"/>
    </row>
    <row r="376" spans="3:21" ht="15.75" customHeight="1" x14ac:dyDescent="0.2">
      <c r="C376" s="240"/>
      <c r="D376" s="221"/>
      <c r="E376" s="221"/>
      <c r="F376" s="221"/>
      <c r="G376" s="221"/>
      <c r="H376" s="221"/>
      <c r="I376" s="221"/>
      <c r="J376" s="221"/>
      <c r="K376" s="221"/>
      <c r="L376" s="221"/>
      <c r="M376" s="221"/>
      <c r="N376" s="221"/>
      <c r="O376" s="221"/>
      <c r="P376" s="221"/>
      <c r="Q376" s="221"/>
      <c r="R376" s="221"/>
      <c r="S376" s="221"/>
      <c r="T376" s="221"/>
      <c r="U376" s="221"/>
    </row>
    <row r="377" spans="3:21" ht="15.75" customHeight="1" x14ac:dyDescent="0.2">
      <c r="C377" s="240"/>
      <c r="D377" s="221"/>
      <c r="E377" s="221"/>
      <c r="F377" s="221"/>
      <c r="G377" s="221"/>
      <c r="H377" s="221"/>
      <c r="I377" s="221"/>
      <c r="J377" s="221"/>
      <c r="K377" s="221"/>
      <c r="L377" s="221"/>
      <c r="M377" s="221"/>
      <c r="N377" s="221"/>
      <c r="O377" s="221"/>
      <c r="P377" s="221"/>
      <c r="Q377" s="221"/>
      <c r="R377" s="221"/>
      <c r="S377" s="221"/>
      <c r="T377" s="221"/>
      <c r="U377" s="221"/>
    </row>
    <row r="378" spans="3:21" ht="15.75" customHeight="1" x14ac:dyDescent="0.2">
      <c r="C378" s="240"/>
      <c r="D378" s="221"/>
      <c r="E378" s="221"/>
      <c r="F378" s="221"/>
      <c r="G378" s="221"/>
      <c r="H378" s="221"/>
      <c r="I378" s="221"/>
      <c r="J378" s="221"/>
      <c r="K378" s="221"/>
      <c r="L378" s="221"/>
      <c r="M378" s="221"/>
      <c r="N378" s="221"/>
      <c r="O378" s="221"/>
      <c r="P378" s="221"/>
      <c r="Q378" s="221"/>
      <c r="R378" s="221"/>
      <c r="S378" s="221"/>
      <c r="T378" s="221"/>
      <c r="U378" s="221"/>
    </row>
    <row r="379" spans="3:21" ht="15.75" customHeight="1" x14ac:dyDescent="0.2">
      <c r="C379" s="240"/>
      <c r="D379" s="221"/>
      <c r="E379" s="221"/>
      <c r="F379" s="221"/>
      <c r="G379" s="221"/>
      <c r="H379" s="221"/>
      <c r="I379" s="221"/>
      <c r="J379" s="221"/>
      <c r="K379" s="221"/>
      <c r="L379" s="221"/>
      <c r="M379" s="221"/>
      <c r="N379" s="221"/>
      <c r="O379" s="221"/>
      <c r="P379" s="221"/>
      <c r="Q379" s="221"/>
      <c r="R379" s="221"/>
      <c r="S379" s="221"/>
      <c r="T379" s="221"/>
      <c r="U379" s="221"/>
    </row>
    <row r="380" spans="3:21" ht="15.75" customHeight="1" x14ac:dyDescent="0.2">
      <c r="C380" s="240"/>
      <c r="D380" s="221"/>
      <c r="E380" s="221"/>
      <c r="F380" s="221"/>
      <c r="G380" s="221"/>
      <c r="H380" s="221"/>
      <c r="I380" s="221"/>
      <c r="J380" s="221"/>
      <c r="K380" s="221"/>
      <c r="L380" s="221"/>
      <c r="M380" s="221"/>
      <c r="N380" s="221"/>
      <c r="O380" s="221"/>
      <c r="P380" s="221"/>
      <c r="Q380" s="221"/>
      <c r="R380" s="221"/>
      <c r="S380" s="221"/>
      <c r="T380" s="221"/>
      <c r="U380" s="221"/>
    </row>
    <row r="381" spans="3:21" ht="15.75" customHeight="1" x14ac:dyDescent="0.2">
      <c r="C381" s="240"/>
      <c r="D381" s="221"/>
      <c r="E381" s="221"/>
      <c r="F381" s="221"/>
      <c r="G381" s="221"/>
      <c r="H381" s="221"/>
      <c r="I381" s="221"/>
      <c r="J381" s="221"/>
      <c r="K381" s="221"/>
      <c r="L381" s="221"/>
      <c r="M381" s="221"/>
      <c r="N381" s="221"/>
      <c r="O381" s="221"/>
      <c r="P381" s="221"/>
      <c r="Q381" s="221"/>
      <c r="R381" s="221"/>
      <c r="S381" s="221"/>
      <c r="T381" s="221"/>
      <c r="U381" s="221"/>
    </row>
    <row r="382" spans="3:21" ht="15.75" customHeight="1" x14ac:dyDescent="0.2">
      <c r="C382" s="240"/>
      <c r="D382" s="221"/>
      <c r="E382" s="221"/>
      <c r="F382" s="221"/>
      <c r="G382" s="221"/>
      <c r="H382" s="221"/>
      <c r="I382" s="221"/>
      <c r="J382" s="221"/>
      <c r="K382" s="221"/>
      <c r="L382" s="221"/>
      <c r="M382" s="221"/>
      <c r="N382" s="221"/>
      <c r="O382" s="221"/>
      <c r="P382" s="221"/>
      <c r="Q382" s="221"/>
      <c r="R382" s="221"/>
      <c r="S382" s="221"/>
      <c r="T382" s="221"/>
      <c r="U382" s="221"/>
    </row>
    <row r="383" spans="3:21" ht="15.75" customHeight="1" x14ac:dyDescent="0.2">
      <c r="C383" s="240"/>
      <c r="D383" s="221"/>
      <c r="E383" s="221"/>
      <c r="F383" s="221"/>
      <c r="G383" s="221"/>
      <c r="H383" s="221"/>
      <c r="I383" s="221"/>
      <c r="J383" s="221"/>
      <c r="K383" s="221"/>
      <c r="L383" s="221"/>
      <c r="M383" s="221"/>
      <c r="N383" s="221"/>
      <c r="O383" s="221"/>
      <c r="P383" s="221"/>
      <c r="Q383" s="221"/>
      <c r="R383" s="221"/>
      <c r="S383" s="221"/>
      <c r="T383" s="221"/>
      <c r="U383" s="221"/>
    </row>
    <row r="384" spans="3:21" ht="15.75" customHeight="1" x14ac:dyDescent="0.2">
      <c r="C384" s="240"/>
      <c r="D384" s="221"/>
      <c r="E384" s="221"/>
      <c r="F384" s="221"/>
      <c r="G384" s="221"/>
      <c r="H384" s="221"/>
      <c r="I384" s="221"/>
      <c r="J384" s="221"/>
      <c r="K384" s="221"/>
      <c r="L384" s="221"/>
      <c r="M384" s="221"/>
      <c r="N384" s="221"/>
      <c r="O384" s="221"/>
      <c r="P384" s="221"/>
      <c r="Q384" s="221"/>
      <c r="R384" s="221"/>
      <c r="S384" s="221"/>
      <c r="T384" s="221"/>
      <c r="U384" s="221"/>
    </row>
    <row r="385" spans="3:21" ht="15.75" customHeight="1" x14ac:dyDescent="0.2">
      <c r="C385" s="240"/>
      <c r="D385" s="221"/>
      <c r="E385" s="221"/>
      <c r="F385" s="221"/>
      <c r="G385" s="221"/>
      <c r="H385" s="221"/>
      <c r="I385" s="221"/>
      <c r="J385" s="221"/>
      <c r="K385" s="221"/>
      <c r="L385" s="221"/>
      <c r="M385" s="221"/>
      <c r="N385" s="221"/>
      <c r="O385" s="221"/>
      <c r="P385" s="221"/>
      <c r="Q385" s="221"/>
      <c r="R385" s="221"/>
      <c r="S385" s="221"/>
      <c r="T385" s="221"/>
      <c r="U385" s="221"/>
    </row>
    <row r="386" spans="3:21" ht="15.75" customHeight="1" x14ac:dyDescent="0.2">
      <c r="C386" s="240"/>
      <c r="D386" s="221"/>
      <c r="E386" s="221"/>
      <c r="F386" s="221"/>
      <c r="G386" s="221"/>
      <c r="H386" s="221"/>
      <c r="I386" s="221"/>
      <c r="J386" s="221"/>
      <c r="K386" s="221"/>
      <c r="L386" s="221"/>
      <c r="M386" s="221"/>
      <c r="N386" s="221"/>
      <c r="O386" s="221"/>
      <c r="P386" s="221"/>
      <c r="Q386" s="221"/>
      <c r="R386" s="221"/>
      <c r="S386" s="221"/>
      <c r="T386" s="221"/>
      <c r="U386" s="221"/>
    </row>
    <row r="387" spans="3:21" ht="15.75" customHeight="1" x14ac:dyDescent="0.2">
      <c r="C387" s="240"/>
      <c r="D387" s="221"/>
      <c r="E387" s="221"/>
      <c r="F387" s="221"/>
      <c r="G387" s="221"/>
      <c r="H387" s="221"/>
      <c r="I387" s="221"/>
      <c r="J387" s="221"/>
      <c r="K387" s="221"/>
      <c r="L387" s="221"/>
      <c r="M387" s="221"/>
      <c r="N387" s="221"/>
      <c r="O387" s="221"/>
      <c r="P387" s="221"/>
      <c r="Q387" s="221"/>
      <c r="R387" s="221"/>
      <c r="S387" s="221"/>
      <c r="T387" s="221"/>
      <c r="U387" s="221"/>
    </row>
    <row r="388" spans="3:21" ht="15.75" customHeight="1" x14ac:dyDescent="0.2">
      <c r="C388" s="240"/>
      <c r="D388" s="221"/>
      <c r="E388" s="221"/>
      <c r="F388" s="221"/>
      <c r="G388" s="221"/>
      <c r="H388" s="221"/>
      <c r="I388" s="221"/>
      <c r="J388" s="221"/>
      <c r="K388" s="221"/>
      <c r="L388" s="221"/>
      <c r="M388" s="221"/>
      <c r="N388" s="221"/>
      <c r="O388" s="221"/>
      <c r="P388" s="221"/>
      <c r="Q388" s="221"/>
      <c r="R388" s="221"/>
      <c r="S388" s="221"/>
      <c r="T388" s="221"/>
      <c r="U388" s="221"/>
    </row>
    <row r="389" spans="3:21" ht="15.75" customHeight="1" x14ac:dyDescent="0.2">
      <c r="C389" s="240"/>
      <c r="D389" s="221"/>
      <c r="E389" s="221"/>
      <c r="F389" s="221"/>
      <c r="G389" s="221"/>
      <c r="H389" s="221"/>
      <c r="I389" s="221"/>
      <c r="J389" s="221"/>
      <c r="K389" s="221"/>
      <c r="L389" s="221"/>
      <c r="M389" s="221"/>
      <c r="N389" s="221"/>
      <c r="O389" s="221"/>
      <c r="P389" s="221"/>
      <c r="Q389" s="221"/>
      <c r="R389" s="221"/>
      <c r="S389" s="221"/>
      <c r="T389" s="221"/>
      <c r="U389" s="221"/>
    </row>
    <row r="390" spans="3:21" ht="15.75" customHeight="1" x14ac:dyDescent="0.2">
      <c r="C390" s="240"/>
      <c r="D390" s="221"/>
      <c r="E390" s="221"/>
      <c r="F390" s="221"/>
      <c r="G390" s="221"/>
      <c r="H390" s="221"/>
      <c r="I390" s="221"/>
      <c r="J390" s="221"/>
      <c r="K390" s="221"/>
      <c r="L390" s="221"/>
      <c r="M390" s="221"/>
      <c r="N390" s="221"/>
      <c r="O390" s="221"/>
      <c r="P390" s="221"/>
      <c r="Q390" s="221"/>
      <c r="R390" s="221"/>
      <c r="S390" s="221"/>
      <c r="T390" s="221"/>
      <c r="U390" s="221"/>
    </row>
    <row r="391" spans="3:21" ht="15.75" customHeight="1" x14ac:dyDescent="0.2">
      <c r="C391" s="240"/>
      <c r="D391" s="221"/>
      <c r="E391" s="221"/>
      <c r="F391" s="221"/>
      <c r="G391" s="221"/>
      <c r="H391" s="221"/>
      <c r="I391" s="221"/>
      <c r="J391" s="221"/>
      <c r="K391" s="221"/>
      <c r="L391" s="221"/>
      <c r="M391" s="221"/>
      <c r="N391" s="221"/>
      <c r="O391" s="221"/>
      <c r="P391" s="221"/>
      <c r="Q391" s="221"/>
      <c r="R391" s="221"/>
      <c r="S391" s="221"/>
      <c r="T391" s="221"/>
      <c r="U391" s="221"/>
    </row>
    <row r="392" spans="3:21" ht="15.75" customHeight="1" x14ac:dyDescent="0.2">
      <c r="C392" s="240"/>
      <c r="D392" s="221"/>
      <c r="E392" s="221"/>
      <c r="F392" s="221"/>
      <c r="G392" s="221"/>
      <c r="H392" s="221"/>
      <c r="I392" s="221"/>
      <c r="J392" s="221"/>
      <c r="K392" s="221"/>
      <c r="L392" s="221"/>
      <c r="M392" s="221"/>
      <c r="N392" s="221"/>
      <c r="O392" s="221"/>
      <c r="P392" s="221"/>
      <c r="Q392" s="221"/>
      <c r="R392" s="221"/>
      <c r="S392" s="221"/>
      <c r="T392" s="221"/>
      <c r="U392" s="221"/>
    </row>
    <row r="393" spans="3:21" ht="15.75" customHeight="1" x14ac:dyDescent="0.2">
      <c r="C393" s="240"/>
      <c r="D393" s="221"/>
      <c r="E393" s="221"/>
      <c r="F393" s="221"/>
      <c r="G393" s="221"/>
      <c r="H393" s="221"/>
      <c r="I393" s="221"/>
      <c r="J393" s="221"/>
      <c r="K393" s="221"/>
      <c r="L393" s="221"/>
      <c r="M393" s="221"/>
      <c r="N393" s="221"/>
      <c r="O393" s="221"/>
      <c r="P393" s="221"/>
      <c r="Q393" s="221"/>
      <c r="R393" s="221"/>
      <c r="S393" s="221"/>
      <c r="T393" s="221"/>
      <c r="U393" s="221"/>
    </row>
    <row r="394" spans="3:21" ht="15.75" customHeight="1" x14ac:dyDescent="0.2">
      <c r="C394" s="240"/>
      <c r="D394" s="221"/>
      <c r="E394" s="221"/>
      <c r="F394" s="221"/>
      <c r="G394" s="221"/>
      <c r="H394" s="221"/>
      <c r="I394" s="221"/>
      <c r="J394" s="221"/>
      <c r="K394" s="221"/>
      <c r="L394" s="221"/>
      <c r="M394" s="221"/>
      <c r="N394" s="221"/>
      <c r="O394" s="221"/>
      <c r="P394" s="221"/>
      <c r="Q394" s="221"/>
      <c r="R394" s="221"/>
      <c r="S394" s="221"/>
      <c r="T394" s="221"/>
      <c r="U394" s="221"/>
    </row>
    <row r="395" spans="3:21" ht="15.75" customHeight="1" x14ac:dyDescent="0.2">
      <c r="C395" s="240"/>
      <c r="D395" s="221"/>
      <c r="E395" s="221"/>
      <c r="F395" s="221"/>
      <c r="G395" s="221"/>
      <c r="H395" s="221"/>
      <c r="I395" s="221"/>
      <c r="J395" s="221"/>
      <c r="K395" s="221"/>
      <c r="L395" s="221"/>
      <c r="M395" s="221"/>
      <c r="N395" s="221"/>
      <c r="O395" s="221"/>
      <c r="P395" s="221"/>
      <c r="Q395" s="221"/>
      <c r="R395" s="221"/>
      <c r="S395" s="221"/>
      <c r="T395" s="221"/>
      <c r="U395" s="221"/>
    </row>
    <row r="396" spans="3:21" ht="15.75" customHeight="1" x14ac:dyDescent="0.2">
      <c r="C396" s="240"/>
      <c r="D396" s="221"/>
      <c r="E396" s="221"/>
      <c r="F396" s="221"/>
      <c r="G396" s="221"/>
      <c r="H396" s="221"/>
      <c r="I396" s="221"/>
      <c r="J396" s="221"/>
      <c r="K396" s="221"/>
      <c r="L396" s="221"/>
      <c r="M396" s="221"/>
      <c r="N396" s="221"/>
      <c r="O396" s="221"/>
      <c r="P396" s="221"/>
      <c r="Q396" s="221"/>
      <c r="R396" s="221"/>
      <c r="S396" s="221"/>
      <c r="T396" s="221"/>
      <c r="U396" s="221"/>
    </row>
    <row r="397" spans="3:21" ht="15.75" customHeight="1" x14ac:dyDescent="0.2">
      <c r="C397" s="240"/>
      <c r="D397" s="221"/>
      <c r="E397" s="221"/>
      <c r="F397" s="221"/>
      <c r="G397" s="221"/>
      <c r="H397" s="221"/>
      <c r="I397" s="221"/>
      <c r="J397" s="221"/>
      <c r="K397" s="221"/>
      <c r="L397" s="221"/>
      <c r="M397" s="221"/>
      <c r="N397" s="221"/>
      <c r="O397" s="221"/>
      <c r="P397" s="221"/>
      <c r="Q397" s="221"/>
      <c r="R397" s="221"/>
      <c r="S397" s="221"/>
      <c r="T397" s="221"/>
      <c r="U397" s="221"/>
    </row>
    <row r="398" spans="3:21" ht="15.75" customHeight="1" x14ac:dyDescent="0.2">
      <c r="C398" s="240"/>
      <c r="D398" s="221"/>
      <c r="E398" s="221"/>
      <c r="F398" s="221"/>
      <c r="G398" s="221"/>
      <c r="H398" s="221"/>
      <c r="I398" s="221"/>
      <c r="J398" s="221"/>
      <c r="K398" s="221"/>
      <c r="L398" s="221"/>
      <c r="M398" s="221"/>
      <c r="N398" s="221"/>
      <c r="O398" s="221"/>
      <c r="P398" s="221"/>
      <c r="Q398" s="221"/>
      <c r="R398" s="221"/>
      <c r="S398" s="221"/>
      <c r="T398" s="221"/>
      <c r="U398" s="221"/>
    </row>
    <row r="399" spans="3:21" ht="15.75" customHeight="1" x14ac:dyDescent="0.2">
      <c r="C399" s="240"/>
      <c r="D399" s="221"/>
      <c r="E399" s="221"/>
      <c r="F399" s="221"/>
      <c r="G399" s="221"/>
      <c r="H399" s="221"/>
      <c r="I399" s="221"/>
      <c r="J399" s="221"/>
      <c r="K399" s="221"/>
      <c r="L399" s="221"/>
      <c r="M399" s="221"/>
      <c r="N399" s="221"/>
      <c r="O399" s="221"/>
      <c r="P399" s="221"/>
      <c r="Q399" s="221"/>
      <c r="R399" s="221"/>
      <c r="S399" s="221"/>
      <c r="T399" s="221"/>
      <c r="U399" s="221"/>
    </row>
    <row r="400" spans="3:21" ht="15.75" customHeight="1" x14ac:dyDescent="0.2">
      <c r="C400" s="240"/>
      <c r="D400" s="221"/>
      <c r="E400" s="221"/>
      <c r="F400" s="221"/>
      <c r="G400" s="221"/>
      <c r="H400" s="221"/>
      <c r="I400" s="221"/>
      <c r="J400" s="221"/>
      <c r="K400" s="221"/>
      <c r="L400" s="221"/>
      <c r="M400" s="221"/>
      <c r="N400" s="221"/>
      <c r="O400" s="221"/>
      <c r="P400" s="221"/>
      <c r="Q400" s="221"/>
      <c r="R400" s="221"/>
      <c r="S400" s="221"/>
      <c r="T400" s="221"/>
      <c r="U400" s="221"/>
    </row>
    <row r="401" spans="3:21" ht="15.75" customHeight="1" x14ac:dyDescent="0.2">
      <c r="C401" s="240"/>
      <c r="D401" s="221"/>
      <c r="E401" s="221"/>
      <c r="F401" s="221"/>
      <c r="G401" s="221"/>
      <c r="H401" s="221"/>
      <c r="I401" s="221"/>
      <c r="J401" s="221"/>
      <c r="K401" s="221"/>
      <c r="L401" s="221"/>
      <c r="M401" s="221"/>
      <c r="N401" s="221"/>
      <c r="O401" s="221"/>
      <c r="P401" s="221"/>
      <c r="Q401" s="221"/>
      <c r="R401" s="221"/>
      <c r="S401" s="221"/>
      <c r="T401" s="221"/>
      <c r="U401" s="221"/>
    </row>
    <row r="402" spans="3:21" ht="15.75" customHeight="1" x14ac:dyDescent="0.2">
      <c r="C402" s="240"/>
      <c r="D402" s="221"/>
      <c r="E402" s="221"/>
      <c r="F402" s="221"/>
      <c r="G402" s="221"/>
      <c r="H402" s="221"/>
      <c r="I402" s="221"/>
      <c r="J402" s="221"/>
      <c r="K402" s="221"/>
      <c r="L402" s="221"/>
      <c r="M402" s="221"/>
      <c r="N402" s="221"/>
      <c r="O402" s="221"/>
      <c r="P402" s="221"/>
      <c r="Q402" s="221"/>
      <c r="R402" s="221"/>
      <c r="S402" s="221"/>
      <c r="T402" s="221"/>
      <c r="U402" s="221"/>
    </row>
    <row r="403" spans="3:21" ht="15.75" customHeight="1" x14ac:dyDescent="0.2">
      <c r="C403" s="240"/>
      <c r="D403" s="221"/>
      <c r="E403" s="221"/>
      <c r="F403" s="221"/>
      <c r="G403" s="221"/>
      <c r="H403" s="221"/>
      <c r="I403" s="221"/>
      <c r="J403" s="221"/>
      <c r="K403" s="221"/>
      <c r="L403" s="221"/>
      <c r="M403" s="221"/>
      <c r="N403" s="221"/>
      <c r="O403" s="221"/>
      <c r="P403" s="221"/>
      <c r="Q403" s="221"/>
      <c r="R403" s="221"/>
      <c r="S403" s="221"/>
      <c r="T403" s="221"/>
      <c r="U403" s="221"/>
    </row>
    <row r="404" spans="3:21" ht="15.75" customHeight="1" x14ac:dyDescent="0.2">
      <c r="C404" s="240"/>
      <c r="D404" s="221"/>
      <c r="E404" s="221"/>
      <c r="F404" s="221"/>
      <c r="G404" s="221"/>
      <c r="H404" s="221"/>
      <c r="I404" s="221"/>
      <c r="J404" s="221"/>
      <c r="K404" s="221"/>
      <c r="L404" s="221"/>
      <c r="M404" s="221"/>
      <c r="N404" s="221"/>
      <c r="O404" s="221"/>
      <c r="P404" s="221"/>
      <c r="Q404" s="221"/>
      <c r="R404" s="221"/>
      <c r="S404" s="221"/>
      <c r="T404" s="221"/>
      <c r="U404" s="221"/>
    </row>
    <row r="405" spans="3:21" ht="15.75" customHeight="1" x14ac:dyDescent="0.2">
      <c r="C405" s="240"/>
      <c r="D405" s="221"/>
      <c r="E405" s="221"/>
      <c r="F405" s="221"/>
      <c r="G405" s="221"/>
      <c r="H405" s="221"/>
      <c r="I405" s="221"/>
      <c r="J405" s="221"/>
      <c r="K405" s="221"/>
      <c r="L405" s="221"/>
      <c r="M405" s="221"/>
      <c r="N405" s="221"/>
      <c r="O405" s="221"/>
      <c r="P405" s="221"/>
      <c r="Q405" s="221"/>
      <c r="R405" s="221"/>
      <c r="S405" s="221"/>
      <c r="T405" s="221"/>
      <c r="U405" s="221"/>
    </row>
    <row r="406" spans="3:21" ht="15.75" customHeight="1" x14ac:dyDescent="0.2">
      <c r="C406" s="240"/>
      <c r="D406" s="221"/>
      <c r="E406" s="221"/>
      <c r="F406" s="221"/>
      <c r="G406" s="221"/>
      <c r="H406" s="221"/>
      <c r="I406" s="221"/>
      <c r="J406" s="221"/>
      <c r="K406" s="221"/>
      <c r="L406" s="221"/>
      <c r="M406" s="221"/>
      <c r="N406" s="221"/>
      <c r="O406" s="221"/>
      <c r="P406" s="221"/>
      <c r="Q406" s="221"/>
      <c r="R406" s="221"/>
      <c r="S406" s="221"/>
      <c r="T406" s="221"/>
      <c r="U406" s="221"/>
    </row>
    <row r="407" spans="3:21" ht="15.75" customHeight="1" x14ac:dyDescent="0.2">
      <c r="C407" s="240"/>
      <c r="D407" s="221"/>
      <c r="E407" s="221"/>
      <c r="F407" s="221"/>
      <c r="G407" s="221"/>
      <c r="H407" s="221"/>
      <c r="I407" s="221"/>
      <c r="J407" s="221"/>
      <c r="K407" s="221"/>
      <c r="L407" s="221"/>
      <c r="M407" s="221"/>
      <c r="N407" s="221"/>
      <c r="O407" s="221"/>
      <c r="P407" s="221"/>
      <c r="Q407" s="221"/>
      <c r="R407" s="221"/>
      <c r="S407" s="221"/>
      <c r="T407" s="221"/>
      <c r="U407" s="221"/>
    </row>
    <row r="408" spans="3:21" ht="15.75" customHeight="1" x14ac:dyDescent="0.2">
      <c r="C408" s="240"/>
      <c r="D408" s="221"/>
      <c r="E408" s="221"/>
      <c r="F408" s="221"/>
      <c r="G408" s="221"/>
      <c r="H408" s="221"/>
      <c r="I408" s="221"/>
      <c r="J408" s="221"/>
      <c r="K408" s="221"/>
      <c r="L408" s="221"/>
      <c r="M408" s="221"/>
      <c r="N408" s="221"/>
      <c r="O408" s="221"/>
      <c r="P408" s="221"/>
      <c r="Q408" s="221"/>
      <c r="R408" s="221"/>
      <c r="S408" s="221"/>
      <c r="T408" s="221"/>
      <c r="U408" s="221"/>
    </row>
    <row r="409" spans="3:21" ht="15.75" customHeight="1" x14ac:dyDescent="0.2">
      <c r="C409" s="240"/>
      <c r="D409" s="221"/>
      <c r="E409" s="221"/>
      <c r="F409" s="221"/>
      <c r="G409" s="221"/>
      <c r="H409" s="221"/>
      <c r="I409" s="221"/>
      <c r="J409" s="221"/>
      <c r="K409" s="221"/>
      <c r="L409" s="221"/>
      <c r="M409" s="221"/>
      <c r="N409" s="221"/>
      <c r="O409" s="221"/>
      <c r="P409" s="221"/>
      <c r="Q409" s="221"/>
      <c r="R409" s="221"/>
      <c r="S409" s="221"/>
      <c r="T409" s="221"/>
      <c r="U409" s="221"/>
    </row>
    <row r="410" spans="3:21" ht="15.75" customHeight="1" x14ac:dyDescent="0.2">
      <c r="C410" s="240"/>
      <c r="D410" s="221"/>
      <c r="E410" s="221"/>
      <c r="F410" s="221"/>
      <c r="G410" s="221"/>
      <c r="H410" s="221"/>
      <c r="I410" s="221"/>
      <c r="J410" s="221"/>
      <c r="K410" s="221"/>
      <c r="L410" s="221"/>
      <c r="M410" s="221"/>
      <c r="N410" s="221"/>
      <c r="O410" s="221"/>
      <c r="P410" s="221"/>
      <c r="Q410" s="221"/>
      <c r="R410" s="221"/>
      <c r="S410" s="221"/>
      <c r="T410" s="221"/>
      <c r="U410" s="221"/>
    </row>
    <row r="411" spans="3:21" ht="15.75" customHeight="1" x14ac:dyDescent="0.2">
      <c r="C411" s="240"/>
      <c r="D411" s="221"/>
      <c r="E411" s="221"/>
      <c r="F411" s="221"/>
      <c r="G411" s="221"/>
      <c r="H411" s="221"/>
      <c r="I411" s="221"/>
      <c r="J411" s="221"/>
      <c r="K411" s="221"/>
      <c r="L411" s="221"/>
      <c r="M411" s="221"/>
      <c r="N411" s="221"/>
      <c r="O411" s="221"/>
      <c r="P411" s="221"/>
      <c r="Q411" s="221"/>
      <c r="R411" s="221"/>
      <c r="S411" s="221"/>
      <c r="T411" s="221"/>
      <c r="U411" s="221"/>
    </row>
    <row r="412" spans="3:21" ht="15.75" customHeight="1" x14ac:dyDescent="0.2">
      <c r="C412" s="240"/>
      <c r="D412" s="221"/>
      <c r="E412" s="221"/>
      <c r="F412" s="221"/>
      <c r="G412" s="221"/>
      <c r="H412" s="221"/>
      <c r="I412" s="221"/>
      <c r="J412" s="221"/>
      <c r="K412" s="221"/>
      <c r="L412" s="221"/>
      <c r="M412" s="221"/>
      <c r="N412" s="221"/>
      <c r="O412" s="221"/>
      <c r="P412" s="221"/>
      <c r="Q412" s="221"/>
      <c r="R412" s="221"/>
      <c r="S412" s="221"/>
      <c r="T412" s="221"/>
      <c r="U412" s="221"/>
    </row>
    <row r="413" spans="3:21" ht="15.75" customHeight="1" x14ac:dyDescent="0.2">
      <c r="C413" s="240"/>
      <c r="D413" s="221"/>
      <c r="E413" s="221"/>
      <c r="F413" s="221"/>
      <c r="G413" s="221"/>
      <c r="H413" s="221"/>
      <c r="I413" s="221"/>
      <c r="J413" s="221"/>
      <c r="K413" s="221"/>
      <c r="L413" s="221"/>
      <c r="M413" s="221"/>
      <c r="N413" s="221"/>
      <c r="O413" s="221"/>
      <c r="P413" s="221"/>
      <c r="Q413" s="221"/>
      <c r="R413" s="221"/>
      <c r="S413" s="221"/>
      <c r="T413" s="221"/>
      <c r="U413" s="221"/>
    </row>
    <row r="414" spans="3:21" ht="15.75" customHeight="1" x14ac:dyDescent="0.2">
      <c r="C414" s="240"/>
      <c r="D414" s="221"/>
      <c r="E414" s="221"/>
      <c r="F414" s="221"/>
      <c r="G414" s="221"/>
      <c r="H414" s="221"/>
      <c r="I414" s="221"/>
      <c r="J414" s="221"/>
      <c r="K414" s="221"/>
      <c r="L414" s="221"/>
      <c r="M414" s="221"/>
      <c r="N414" s="221"/>
      <c r="O414" s="221"/>
      <c r="P414" s="221"/>
      <c r="Q414" s="221"/>
      <c r="R414" s="221"/>
      <c r="S414" s="221"/>
      <c r="T414" s="221"/>
      <c r="U414" s="221"/>
    </row>
    <row r="415" spans="3:21" ht="15.75" customHeight="1" x14ac:dyDescent="0.2">
      <c r="C415" s="240"/>
      <c r="D415" s="221"/>
      <c r="E415" s="221"/>
      <c r="F415" s="221"/>
      <c r="G415" s="221"/>
      <c r="H415" s="221"/>
      <c r="I415" s="221"/>
      <c r="J415" s="221"/>
      <c r="K415" s="221"/>
      <c r="L415" s="221"/>
      <c r="M415" s="221"/>
      <c r="N415" s="221"/>
      <c r="O415" s="221"/>
      <c r="P415" s="221"/>
      <c r="Q415" s="221"/>
      <c r="R415" s="221"/>
      <c r="S415" s="221"/>
      <c r="T415" s="221"/>
      <c r="U415" s="221"/>
    </row>
    <row r="416" spans="3:21" ht="15.75" customHeight="1" x14ac:dyDescent="0.2">
      <c r="C416" s="240"/>
      <c r="D416" s="221"/>
      <c r="E416" s="221"/>
      <c r="F416" s="221"/>
      <c r="G416" s="221"/>
      <c r="H416" s="221"/>
      <c r="I416" s="221"/>
      <c r="J416" s="221"/>
      <c r="K416" s="221"/>
      <c r="L416" s="221"/>
      <c r="M416" s="221"/>
      <c r="N416" s="221"/>
      <c r="O416" s="221"/>
      <c r="P416" s="221"/>
      <c r="Q416" s="221"/>
      <c r="R416" s="221"/>
      <c r="S416" s="221"/>
      <c r="T416" s="221"/>
      <c r="U416" s="221"/>
    </row>
    <row r="417" spans="3:21" ht="15.75" customHeight="1" x14ac:dyDescent="0.2">
      <c r="C417" s="240"/>
      <c r="D417" s="221"/>
      <c r="E417" s="221"/>
      <c r="F417" s="221"/>
      <c r="G417" s="221"/>
      <c r="H417" s="221"/>
      <c r="I417" s="221"/>
      <c r="J417" s="221"/>
      <c r="K417" s="221"/>
      <c r="L417" s="221"/>
      <c r="M417" s="221"/>
      <c r="N417" s="221"/>
      <c r="O417" s="221"/>
      <c r="P417" s="221"/>
      <c r="Q417" s="221"/>
      <c r="R417" s="221"/>
      <c r="S417" s="221"/>
      <c r="T417" s="221"/>
      <c r="U417" s="221"/>
    </row>
    <row r="418" spans="3:21" ht="15.75" customHeight="1" x14ac:dyDescent="0.2">
      <c r="C418" s="240"/>
      <c r="D418" s="221"/>
      <c r="E418" s="221"/>
      <c r="F418" s="221"/>
      <c r="G418" s="221"/>
      <c r="H418" s="221"/>
      <c r="I418" s="221"/>
      <c r="J418" s="221"/>
      <c r="K418" s="221"/>
      <c r="L418" s="221"/>
      <c r="M418" s="221"/>
      <c r="N418" s="221"/>
      <c r="O418" s="221"/>
      <c r="P418" s="221"/>
      <c r="Q418" s="221"/>
      <c r="R418" s="221"/>
      <c r="S418" s="221"/>
      <c r="T418" s="221"/>
      <c r="U418" s="221"/>
    </row>
    <row r="419" spans="3:21" ht="15.75" customHeight="1" x14ac:dyDescent="0.2">
      <c r="C419" s="240"/>
      <c r="D419" s="221"/>
      <c r="E419" s="221"/>
      <c r="F419" s="221"/>
      <c r="G419" s="221"/>
      <c r="H419" s="221"/>
      <c r="I419" s="221"/>
      <c r="J419" s="221"/>
      <c r="K419" s="221"/>
      <c r="L419" s="221"/>
      <c r="M419" s="221"/>
      <c r="N419" s="221"/>
      <c r="O419" s="221"/>
      <c r="P419" s="221"/>
      <c r="Q419" s="221"/>
      <c r="R419" s="221"/>
      <c r="S419" s="221"/>
      <c r="T419" s="221"/>
      <c r="U419" s="221"/>
    </row>
    <row r="420" spans="3:21" ht="15.75" customHeight="1" x14ac:dyDescent="0.2">
      <c r="C420" s="240"/>
      <c r="D420" s="221"/>
      <c r="E420" s="221"/>
      <c r="F420" s="221"/>
      <c r="G420" s="221"/>
      <c r="H420" s="221"/>
      <c r="I420" s="221"/>
      <c r="J420" s="221"/>
      <c r="K420" s="221"/>
      <c r="L420" s="221"/>
      <c r="M420" s="221"/>
      <c r="N420" s="221"/>
      <c r="O420" s="221"/>
      <c r="P420" s="221"/>
      <c r="Q420" s="221"/>
      <c r="R420" s="221"/>
      <c r="S420" s="221"/>
      <c r="T420" s="221"/>
      <c r="U420" s="221"/>
    </row>
    <row r="421" spans="3:21" ht="15.75" customHeight="1" x14ac:dyDescent="0.2">
      <c r="C421" s="240"/>
      <c r="D421" s="221"/>
      <c r="E421" s="221"/>
      <c r="F421" s="221"/>
      <c r="G421" s="221"/>
      <c r="H421" s="221"/>
      <c r="I421" s="221"/>
      <c r="J421" s="221"/>
      <c r="K421" s="221"/>
      <c r="L421" s="221"/>
      <c r="M421" s="221"/>
      <c r="N421" s="221"/>
      <c r="O421" s="221"/>
      <c r="P421" s="221"/>
      <c r="Q421" s="221"/>
      <c r="R421" s="221"/>
      <c r="S421" s="221"/>
      <c r="T421" s="221"/>
      <c r="U421" s="221"/>
    </row>
    <row r="422" spans="3:21" ht="15.75" customHeight="1" x14ac:dyDescent="0.2">
      <c r="C422" s="240"/>
      <c r="D422" s="221"/>
      <c r="E422" s="221"/>
      <c r="F422" s="221"/>
      <c r="G422" s="221"/>
      <c r="H422" s="221"/>
      <c r="I422" s="221"/>
      <c r="J422" s="221"/>
      <c r="K422" s="221"/>
      <c r="L422" s="221"/>
      <c r="M422" s="221"/>
      <c r="N422" s="221"/>
      <c r="O422" s="221"/>
      <c r="P422" s="221"/>
      <c r="Q422" s="221"/>
      <c r="R422" s="221"/>
      <c r="S422" s="221"/>
      <c r="T422" s="221"/>
      <c r="U422" s="221"/>
    </row>
    <row r="423" spans="3:21" ht="15.75" customHeight="1" x14ac:dyDescent="0.2">
      <c r="C423" s="240"/>
      <c r="D423" s="221"/>
      <c r="E423" s="221"/>
      <c r="F423" s="221"/>
      <c r="G423" s="221"/>
      <c r="H423" s="221"/>
      <c r="I423" s="221"/>
      <c r="J423" s="221"/>
      <c r="K423" s="221"/>
      <c r="L423" s="221"/>
      <c r="M423" s="221"/>
      <c r="N423" s="221"/>
      <c r="O423" s="221"/>
      <c r="P423" s="221"/>
      <c r="Q423" s="221"/>
      <c r="R423" s="221"/>
      <c r="S423" s="221"/>
      <c r="T423" s="221"/>
      <c r="U423" s="221"/>
    </row>
    <row r="424" spans="3:21" ht="15.75" customHeight="1" x14ac:dyDescent="0.2">
      <c r="C424" s="240"/>
      <c r="D424" s="221"/>
      <c r="E424" s="221"/>
      <c r="F424" s="221"/>
      <c r="G424" s="221"/>
      <c r="H424" s="221"/>
      <c r="I424" s="221"/>
      <c r="J424" s="221"/>
      <c r="K424" s="221"/>
      <c r="L424" s="221"/>
      <c r="M424" s="221"/>
      <c r="N424" s="221"/>
      <c r="O424" s="221"/>
      <c r="P424" s="221"/>
      <c r="Q424" s="221"/>
      <c r="R424" s="221"/>
      <c r="S424" s="221"/>
      <c r="T424" s="221"/>
      <c r="U424" s="221"/>
    </row>
    <row r="425" spans="3:21" ht="15.75" customHeight="1" x14ac:dyDescent="0.2">
      <c r="C425" s="240"/>
      <c r="D425" s="221"/>
      <c r="E425" s="221"/>
      <c r="F425" s="221"/>
      <c r="G425" s="221"/>
      <c r="H425" s="221"/>
      <c r="I425" s="221"/>
      <c r="J425" s="221"/>
      <c r="K425" s="221"/>
      <c r="L425" s="221"/>
      <c r="M425" s="221"/>
      <c r="N425" s="221"/>
      <c r="O425" s="221"/>
      <c r="P425" s="221"/>
      <c r="Q425" s="221"/>
      <c r="R425" s="221"/>
      <c r="S425" s="221"/>
      <c r="T425" s="221"/>
      <c r="U425" s="221"/>
    </row>
    <row r="426" spans="3:21" ht="15.75" customHeight="1" x14ac:dyDescent="0.2">
      <c r="C426" s="240"/>
      <c r="D426" s="221"/>
      <c r="E426" s="221"/>
      <c r="F426" s="221"/>
      <c r="G426" s="221"/>
      <c r="H426" s="221"/>
      <c r="I426" s="221"/>
      <c r="J426" s="221"/>
      <c r="K426" s="221"/>
      <c r="L426" s="221"/>
      <c r="M426" s="221"/>
      <c r="N426" s="221"/>
      <c r="O426" s="221"/>
      <c r="P426" s="221"/>
      <c r="Q426" s="221"/>
      <c r="R426" s="221"/>
      <c r="S426" s="221"/>
      <c r="T426" s="221"/>
      <c r="U426" s="221"/>
    </row>
    <row r="427" spans="3:21" ht="15.75" customHeight="1" x14ac:dyDescent="0.2">
      <c r="C427" s="240"/>
      <c r="D427" s="221"/>
      <c r="E427" s="221"/>
      <c r="F427" s="221"/>
      <c r="G427" s="221"/>
      <c r="H427" s="221"/>
      <c r="I427" s="221"/>
      <c r="J427" s="221"/>
      <c r="K427" s="221"/>
      <c r="L427" s="221"/>
      <c r="M427" s="221"/>
      <c r="N427" s="221"/>
      <c r="O427" s="221"/>
      <c r="P427" s="221"/>
      <c r="Q427" s="221"/>
      <c r="R427" s="221"/>
      <c r="S427" s="221"/>
      <c r="T427" s="221"/>
      <c r="U427" s="221"/>
    </row>
    <row r="428" spans="3:21" ht="15.75" customHeight="1" x14ac:dyDescent="0.2">
      <c r="C428" s="240"/>
      <c r="D428" s="221"/>
      <c r="E428" s="221"/>
      <c r="F428" s="221"/>
      <c r="G428" s="221"/>
      <c r="H428" s="221"/>
      <c r="I428" s="221"/>
      <c r="J428" s="221"/>
      <c r="K428" s="221"/>
      <c r="L428" s="221"/>
      <c r="M428" s="221"/>
      <c r="N428" s="221"/>
      <c r="O428" s="221"/>
      <c r="P428" s="221"/>
      <c r="Q428" s="221"/>
      <c r="R428" s="221"/>
      <c r="S428" s="221"/>
      <c r="T428" s="221"/>
      <c r="U428" s="221"/>
    </row>
    <row r="429" spans="3:21" ht="15.75" customHeight="1" x14ac:dyDescent="0.2">
      <c r="C429" s="240"/>
      <c r="D429" s="221"/>
      <c r="E429" s="221"/>
      <c r="F429" s="221"/>
      <c r="G429" s="221"/>
      <c r="H429" s="221"/>
      <c r="I429" s="221"/>
      <c r="J429" s="221"/>
      <c r="K429" s="221"/>
      <c r="L429" s="221"/>
      <c r="M429" s="221"/>
      <c r="N429" s="221"/>
      <c r="O429" s="221"/>
      <c r="P429" s="221"/>
      <c r="Q429" s="221"/>
      <c r="R429" s="221"/>
      <c r="S429" s="221"/>
      <c r="T429" s="221"/>
      <c r="U429" s="221"/>
    </row>
    <row r="430" spans="3:21" ht="15.75" customHeight="1" x14ac:dyDescent="0.2">
      <c r="C430" s="240"/>
      <c r="D430" s="221"/>
      <c r="E430" s="221"/>
      <c r="F430" s="221"/>
      <c r="G430" s="221"/>
      <c r="H430" s="221"/>
      <c r="I430" s="221"/>
      <c r="J430" s="221"/>
      <c r="K430" s="221"/>
      <c r="L430" s="221"/>
      <c r="M430" s="221"/>
      <c r="N430" s="221"/>
      <c r="O430" s="221"/>
      <c r="P430" s="221"/>
      <c r="Q430" s="221"/>
      <c r="R430" s="221"/>
      <c r="S430" s="221"/>
      <c r="T430" s="221"/>
      <c r="U430" s="221"/>
    </row>
    <row r="431" spans="3:21" ht="15.75" customHeight="1" x14ac:dyDescent="0.2">
      <c r="C431" s="240"/>
      <c r="D431" s="221"/>
      <c r="E431" s="221"/>
      <c r="F431" s="221"/>
      <c r="G431" s="221"/>
      <c r="H431" s="221"/>
      <c r="I431" s="221"/>
      <c r="J431" s="221"/>
      <c r="K431" s="221"/>
      <c r="L431" s="221"/>
      <c r="M431" s="221"/>
      <c r="N431" s="221"/>
      <c r="O431" s="221"/>
      <c r="P431" s="221"/>
      <c r="Q431" s="221"/>
      <c r="R431" s="221"/>
      <c r="S431" s="221"/>
      <c r="T431" s="221"/>
      <c r="U431" s="221"/>
    </row>
    <row r="432" spans="3:21" ht="15.75" customHeight="1" x14ac:dyDescent="0.2">
      <c r="C432" s="240"/>
      <c r="D432" s="221"/>
      <c r="E432" s="221"/>
      <c r="F432" s="221"/>
      <c r="G432" s="221"/>
      <c r="H432" s="221"/>
      <c r="I432" s="221"/>
      <c r="J432" s="221"/>
      <c r="K432" s="221"/>
      <c r="L432" s="221"/>
      <c r="M432" s="221"/>
      <c r="N432" s="221"/>
      <c r="O432" s="221"/>
      <c r="P432" s="221"/>
      <c r="Q432" s="221"/>
      <c r="R432" s="221"/>
      <c r="S432" s="221"/>
      <c r="T432" s="221"/>
      <c r="U432" s="221"/>
    </row>
    <row r="433" spans="3:21" ht="15.75" customHeight="1" x14ac:dyDescent="0.2">
      <c r="C433" s="240"/>
      <c r="D433" s="221"/>
      <c r="E433" s="221"/>
      <c r="F433" s="221"/>
      <c r="G433" s="221"/>
      <c r="H433" s="221"/>
      <c r="I433" s="221"/>
      <c r="J433" s="221"/>
      <c r="K433" s="221"/>
      <c r="L433" s="221"/>
      <c r="M433" s="221"/>
      <c r="N433" s="221"/>
      <c r="O433" s="221"/>
      <c r="P433" s="221"/>
      <c r="Q433" s="221"/>
      <c r="R433" s="221"/>
      <c r="S433" s="221"/>
      <c r="T433" s="221"/>
      <c r="U433" s="221"/>
    </row>
    <row r="434" spans="3:21" ht="15.75" customHeight="1" x14ac:dyDescent="0.2">
      <c r="C434" s="240"/>
      <c r="D434" s="221"/>
      <c r="E434" s="221"/>
      <c r="F434" s="221"/>
      <c r="G434" s="221"/>
      <c r="H434" s="221"/>
      <c r="I434" s="221"/>
      <c r="J434" s="221"/>
      <c r="K434" s="221"/>
      <c r="L434" s="221"/>
      <c r="M434" s="221"/>
      <c r="N434" s="221"/>
      <c r="O434" s="221"/>
      <c r="P434" s="221"/>
      <c r="Q434" s="221"/>
      <c r="R434" s="221"/>
      <c r="S434" s="221"/>
      <c r="T434" s="221"/>
      <c r="U434" s="221"/>
    </row>
    <row r="435" spans="3:21" ht="15.75" customHeight="1" x14ac:dyDescent="0.2">
      <c r="C435" s="240"/>
      <c r="D435" s="221"/>
      <c r="E435" s="221"/>
      <c r="F435" s="221"/>
      <c r="G435" s="221"/>
      <c r="H435" s="221"/>
      <c r="I435" s="221"/>
      <c r="J435" s="221"/>
      <c r="K435" s="221"/>
      <c r="L435" s="221"/>
      <c r="M435" s="221"/>
      <c r="N435" s="221"/>
      <c r="O435" s="221"/>
      <c r="P435" s="221"/>
      <c r="Q435" s="221"/>
      <c r="R435" s="221"/>
      <c r="S435" s="221"/>
      <c r="T435" s="221"/>
      <c r="U435" s="221"/>
    </row>
    <row r="436" spans="3:21" ht="15.75" customHeight="1" x14ac:dyDescent="0.2">
      <c r="C436" s="240"/>
      <c r="D436" s="221"/>
      <c r="E436" s="221"/>
      <c r="F436" s="221"/>
      <c r="G436" s="221"/>
      <c r="H436" s="221"/>
      <c r="I436" s="221"/>
      <c r="J436" s="221"/>
      <c r="K436" s="221"/>
      <c r="L436" s="221"/>
      <c r="M436" s="221"/>
      <c r="N436" s="221"/>
      <c r="O436" s="221"/>
      <c r="P436" s="221"/>
      <c r="Q436" s="221"/>
      <c r="R436" s="221"/>
      <c r="S436" s="221"/>
      <c r="T436" s="221"/>
      <c r="U436" s="221"/>
    </row>
    <row r="437" spans="3:21" ht="15.75" customHeight="1" x14ac:dyDescent="0.2">
      <c r="C437" s="240"/>
      <c r="D437" s="221"/>
      <c r="E437" s="221"/>
      <c r="F437" s="221"/>
      <c r="G437" s="221"/>
      <c r="H437" s="221"/>
      <c r="I437" s="221"/>
      <c r="J437" s="221"/>
      <c r="K437" s="221"/>
      <c r="L437" s="221"/>
      <c r="M437" s="221"/>
      <c r="N437" s="221"/>
      <c r="O437" s="221"/>
      <c r="P437" s="221"/>
      <c r="Q437" s="221"/>
      <c r="R437" s="221"/>
      <c r="S437" s="221"/>
      <c r="T437" s="221"/>
      <c r="U437" s="221"/>
    </row>
    <row r="438" spans="3:21" ht="15.75" customHeight="1" x14ac:dyDescent="0.2">
      <c r="C438" s="240"/>
      <c r="D438" s="221"/>
      <c r="E438" s="221"/>
      <c r="F438" s="221"/>
      <c r="G438" s="221"/>
      <c r="H438" s="221"/>
      <c r="I438" s="221"/>
      <c r="J438" s="221"/>
      <c r="K438" s="221"/>
      <c r="L438" s="221"/>
      <c r="M438" s="221"/>
      <c r="N438" s="221"/>
      <c r="O438" s="221"/>
      <c r="P438" s="221"/>
      <c r="Q438" s="221"/>
      <c r="R438" s="221"/>
      <c r="S438" s="221"/>
      <c r="T438" s="221"/>
      <c r="U438" s="221"/>
    </row>
    <row r="439" spans="3:21" ht="15.75" customHeight="1" x14ac:dyDescent="0.2">
      <c r="C439" s="240"/>
      <c r="D439" s="221"/>
      <c r="E439" s="221"/>
      <c r="F439" s="221"/>
      <c r="G439" s="221"/>
      <c r="H439" s="221"/>
      <c r="I439" s="221"/>
      <c r="J439" s="221"/>
      <c r="K439" s="221"/>
      <c r="L439" s="221"/>
      <c r="M439" s="221"/>
      <c r="N439" s="221"/>
      <c r="O439" s="221"/>
      <c r="P439" s="221"/>
      <c r="Q439" s="221"/>
      <c r="R439" s="221"/>
      <c r="S439" s="221"/>
      <c r="T439" s="221"/>
      <c r="U439" s="221"/>
    </row>
    <row r="440" spans="3:21" ht="15.75" customHeight="1" x14ac:dyDescent="0.2">
      <c r="C440" s="240"/>
      <c r="D440" s="221"/>
      <c r="E440" s="221"/>
      <c r="F440" s="221"/>
      <c r="G440" s="221"/>
      <c r="H440" s="221"/>
      <c r="I440" s="221"/>
      <c r="J440" s="221"/>
      <c r="K440" s="221"/>
      <c r="L440" s="221"/>
      <c r="M440" s="221"/>
      <c r="N440" s="221"/>
      <c r="O440" s="221"/>
      <c r="P440" s="221"/>
      <c r="Q440" s="221"/>
      <c r="R440" s="221"/>
      <c r="S440" s="221"/>
      <c r="T440" s="221"/>
      <c r="U440" s="221"/>
    </row>
    <row r="441" spans="3:21" ht="15.75" customHeight="1" x14ac:dyDescent="0.2">
      <c r="C441" s="240"/>
      <c r="D441" s="221"/>
      <c r="E441" s="221"/>
      <c r="F441" s="221"/>
      <c r="G441" s="221"/>
      <c r="H441" s="221"/>
      <c r="I441" s="221"/>
      <c r="J441" s="221"/>
      <c r="K441" s="221"/>
      <c r="L441" s="221"/>
      <c r="M441" s="221"/>
      <c r="N441" s="221"/>
      <c r="O441" s="221"/>
      <c r="P441" s="221"/>
      <c r="Q441" s="221"/>
      <c r="R441" s="221"/>
      <c r="S441" s="221"/>
      <c r="T441" s="221"/>
      <c r="U441" s="221"/>
    </row>
    <row r="442" spans="3:21" ht="15.75" customHeight="1" x14ac:dyDescent="0.2">
      <c r="C442" s="240"/>
      <c r="D442" s="221"/>
      <c r="E442" s="221"/>
      <c r="F442" s="221"/>
      <c r="G442" s="221"/>
      <c r="H442" s="221"/>
      <c r="I442" s="221"/>
      <c r="J442" s="221"/>
      <c r="K442" s="221"/>
      <c r="L442" s="221"/>
      <c r="M442" s="221"/>
      <c r="N442" s="221"/>
      <c r="O442" s="221"/>
      <c r="P442" s="221"/>
      <c r="Q442" s="221"/>
      <c r="R442" s="221"/>
      <c r="S442" s="221"/>
      <c r="T442" s="221"/>
      <c r="U442" s="221"/>
    </row>
    <row r="443" spans="3:21" ht="15.75" customHeight="1" x14ac:dyDescent="0.2">
      <c r="C443" s="240"/>
      <c r="D443" s="221"/>
      <c r="E443" s="221"/>
      <c r="F443" s="221"/>
      <c r="G443" s="221"/>
      <c r="H443" s="221"/>
      <c r="I443" s="221"/>
      <c r="J443" s="221"/>
      <c r="K443" s="221"/>
      <c r="L443" s="221"/>
      <c r="M443" s="221"/>
      <c r="N443" s="221"/>
      <c r="O443" s="221"/>
      <c r="P443" s="221"/>
      <c r="Q443" s="221"/>
      <c r="R443" s="221"/>
      <c r="S443" s="221"/>
      <c r="T443" s="221"/>
      <c r="U443" s="221"/>
    </row>
    <row r="444" spans="3:21" ht="15.75" customHeight="1" x14ac:dyDescent="0.2">
      <c r="C444" s="240"/>
      <c r="D444" s="221"/>
      <c r="E444" s="221"/>
      <c r="F444" s="221"/>
      <c r="G444" s="221"/>
      <c r="H444" s="221"/>
      <c r="I444" s="221"/>
      <c r="J444" s="221"/>
      <c r="K444" s="221"/>
      <c r="L444" s="221"/>
      <c r="M444" s="221"/>
      <c r="N444" s="221"/>
      <c r="O444" s="221"/>
      <c r="P444" s="221"/>
      <c r="Q444" s="221"/>
      <c r="R444" s="221"/>
      <c r="S444" s="221"/>
      <c r="T444" s="221"/>
      <c r="U444" s="221"/>
    </row>
    <row r="445" spans="3:21" ht="15.75" customHeight="1" x14ac:dyDescent="0.2">
      <c r="C445" s="240"/>
      <c r="D445" s="221"/>
      <c r="E445" s="221"/>
      <c r="F445" s="221"/>
      <c r="G445" s="221"/>
      <c r="H445" s="221"/>
      <c r="I445" s="221"/>
      <c r="J445" s="221"/>
      <c r="K445" s="221"/>
      <c r="L445" s="221"/>
      <c r="M445" s="221"/>
      <c r="N445" s="221"/>
      <c r="O445" s="221"/>
      <c r="P445" s="221"/>
      <c r="Q445" s="221"/>
      <c r="R445" s="221"/>
      <c r="S445" s="221"/>
      <c r="T445" s="221"/>
      <c r="U445" s="221"/>
    </row>
    <row r="446" spans="3:21" ht="15.75" customHeight="1" x14ac:dyDescent="0.2">
      <c r="C446" s="240"/>
      <c r="D446" s="221"/>
      <c r="E446" s="221"/>
      <c r="F446" s="221"/>
      <c r="G446" s="221"/>
      <c r="H446" s="221"/>
      <c r="I446" s="221"/>
      <c r="J446" s="221"/>
      <c r="K446" s="221"/>
      <c r="L446" s="221"/>
      <c r="M446" s="221"/>
      <c r="N446" s="221"/>
      <c r="O446" s="221"/>
      <c r="P446" s="221"/>
      <c r="Q446" s="221"/>
      <c r="R446" s="221"/>
      <c r="S446" s="221"/>
      <c r="T446" s="221"/>
      <c r="U446" s="221"/>
    </row>
    <row r="447" spans="3:21" ht="15.75" customHeight="1" x14ac:dyDescent="0.2">
      <c r="C447" s="240"/>
      <c r="D447" s="221"/>
      <c r="E447" s="221"/>
      <c r="F447" s="221"/>
      <c r="G447" s="221"/>
      <c r="H447" s="221"/>
      <c r="I447" s="221"/>
      <c r="J447" s="221"/>
      <c r="K447" s="221"/>
      <c r="L447" s="221"/>
      <c r="M447" s="221"/>
      <c r="N447" s="221"/>
      <c r="O447" s="221"/>
      <c r="P447" s="221"/>
      <c r="Q447" s="221"/>
      <c r="R447" s="221"/>
      <c r="S447" s="221"/>
      <c r="T447" s="221"/>
      <c r="U447" s="221"/>
    </row>
    <row r="448" spans="3:21" ht="15.75" customHeight="1" x14ac:dyDescent="0.2">
      <c r="C448" s="240"/>
      <c r="D448" s="221"/>
      <c r="E448" s="221"/>
      <c r="F448" s="221"/>
      <c r="G448" s="221"/>
      <c r="H448" s="221"/>
      <c r="I448" s="221"/>
      <c r="J448" s="221"/>
      <c r="K448" s="221"/>
      <c r="L448" s="221"/>
      <c r="M448" s="221"/>
      <c r="N448" s="221"/>
      <c r="O448" s="221"/>
      <c r="P448" s="221"/>
      <c r="Q448" s="221"/>
      <c r="R448" s="221"/>
      <c r="S448" s="221"/>
      <c r="T448" s="221"/>
      <c r="U448" s="221"/>
    </row>
    <row r="449" spans="3:21" ht="15.75" customHeight="1" x14ac:dyDescent="0.2">
      <c r="C449" s="240"/>
      <c r="D449" s="221"/>
      <c r="E449" s="221"/>
      <c r="F449" s="221"/>
      <c r="G449" s="221"/>
      <c r="H449" s="221"/>
      <c r="I449" s="221"/>
      <c r="J449" s="221"/>
      <c r="K449" s="221"/>
      <c r="L449" s="221"/>
      <c r="M449" s="221"/>
      <c r="N449" s="221"/>
      <c r="O449" s="221"/>
      <c r="P449" s="221"/>
      <c r="Q449" s="221"/>
      <c r="R449" s="221"/>
      <c r="S449" s="221"/>
      <c r="T449" s="221"/>
      <c r="U449" s="221"/>
    </row>
    <row r="450" spans="3:21" ht="15.75" customHeight="1" x14ac:dyDescent="0.2">
      <c r="C450" s="240"/>
      <c r="D450" s="221"/>
      <c r="E450" s="221"/>
      <c r="F450" s="221"/>
      <c r="G450" s="221"/>
      <c r="H450" s="221"/>
      <c r="I450" s="221"/>
      <c r="J450" s="221"/>
      <c r="K450" s="221"/>
      <c r="L450" s="221"/>
      <c r="M450" s="221"/>
      <c r="N450" s="221"/>
      <c r="O450" s="221"/>
      <c r="P450" s="221"/>
      <c r="Q450" s="221"/>
      <c r="R450" s="221"/>
      <c r="S450" s="221"/>
      <c r="T450" s="221"/>
      <c r="U450" s="221"/>
    </row>
    <row r="451" spans="3:21" ht="15.75" customHeight="1" x14ac:dyDescent="0.2">
      <c r="C451" s="240"/>
      <c r="D451" s="221"/>
      <c r="E451" s="221"/>
      <c r="F451" s="221"/>
      <c r="G451" s="221"/>
      <c r="H451" s="221"/>
      <c r="I451" s="221"/>
      <c r="J451" s="221"/>
      <c r="K451" s="221"/>
      <c r="L451" s="221"/>
      <c r="M451" s="221"/>
      <c r="N451" s="221"/>
      <c r="O451" s="221"/>
      <c r="P451" s="221"/>
      <c r="Q451" s="221"/>
      <c r="R451" s="221"/>
      <c r="S451" s="221"/>
      <c r="T451" s="221"/>
      <c r="U451" s="221"/>
    </row>
    <row r="452" spans="3:21" ht="15.75" customHeight="1" x14ac:dyDescent="0.2">
      <c r="C452" s="240"/>
      <c r="D452" s="221"/>
      <c r="E452" s="221"/>
      <c r="F452" s="221"/>
      <c r="G452" s="221"/>
      <c r="H452" s="221"/>
      <c r="I452" s="221"/>
      <c r="J452" s="221"/>
      <c r="K452" s="221"/>
      <c r="L452" s="221"/>
      <c r="M452" s="221"/>
      <c r="N452" s="221"/>
      <c r="O452" s="221"/>
      <c r="P452" s="221"/>
      <c r="Q452" s="221"/>
      <c r="R452" s="221"/>
      <c r="S452" s="221"/>
      <c r="T452" s="221"/>
      <c r="U452" s="221"/>
    </row>
    <row r="453" spans="3:21" ht="15.75" customHeight="1" x14ac:dyDescent="0.2">
      <c r="C453" s="240"/>
      <c r="D453" s="221"/>
      <c r="E453" s="221"/>
      <c r="F453" s="221"/>
      <c r="G453" s="221"/>
      <c r="H453" s="221"/>
      <c r="I453" s="221"/>
      <c r="J453" s="221"/>
      <c r="K453" s="221"/>
      <c r="L453" s="221"/>
      <c r="M453" s="221"/>
      <c r="N453" s="221"/>
      <c r="O453" s="221"/>
      <c r="P453" s="221"/>
      <c r="Q453" s="221"/>
      <c r="R453" s="221"/>
      <c r="S453" s="221"/>
      <c r="T453" s="221"/>
      <c r="U453" s="221"/>
    </row>
    <row r="454" spans="3:21" ht="15.75" customHeight="1" x14ac:dyDescent="0.2">
      <c r="C454" s="240"/>
      <c r="D454" s="221"/>
      <c r="E454" s="221"/>
      <c r="F454" s="221"/>
      <c r="G454" s="221"/>
      <c r="H454" s="221"/>
      <c r="I454" s="221"/>
      <c r="J454" s="221"/>
      <c r="K454" s="221"/>
      <c r="L454" s="221"/>
      <c r="M454" s="221"/>
      <c r="N454" s="221"/>
      <c r="O454" s="221"/>
      <c r="P454" s="221"/>
      <c r="Q454" s="221"/>
      <c r="R454" s="221"/>
      <c r="S454" s="221"/>
      <c r="T454" s="221"/>
      <c r="U454" s="221"/>
    </row>
    <row r="455" spans="3:21" ht="15.75" customHeight="1" x14ac:dyDescent="0.2">
      <c r="C455" s="240"/>
      <c r="D455" s="221"/>
      <c r="E455" s="221"/>
      <c r="F455" s="221"/>
      <c r="G455" s="221"/>
      <c r="H455" s="221"/>
      <c r="I455" s="221"/>
      <c r="J455" s="221"/>
      <c r="K455" s="221"/>
      <c r="L455" s="221"/>
      <c r="M455" s="221"/>
      <c r="N455" s="221"/>
      <c r="O455" s="221"/>
      <c r="P455" s="221"/>
      <c r="Q455" s="221"/>
      <c r="R455" s="221"/>
      <c r="S455" s="221"/>
      <c r="T455" s="221"/>
      <c r="U455" s="221"/>
    </row>
    <row r="456" spans="3:21" ht="15.75" customHeight="1" x14ac:dyDescent="0.2">
      <c r="C456" s="240"/>
      <c r="D456" s="221"/>
      <c r="E456" s="221"/>
      <c r="F456" s="221"/>
      <c r="G456" s="221"/>
      <c r="H456" s="221"/>
      <c r="I456" s="221"/>
      <c r="J456" s="221"/>
      <c r="K456" s="221"/>
      <c r="L456" s="221"/>
      <c r="M456" s="221"/>
      <c r="N456" s="221"/>
      <c r="O456" s="221"/>
      <c r="P456" s="221"/>
      <c r="Q456" s="221"/>
      <c r="R456" s="221"/>
      <c r="S456" s="221"/>
      <c r="T456" s="221"/>
      <c r="U456" s="221"/>
    </row>
    <row r="457" spans="3:21" ht="15.75" customHeight="1" x14ac:dyDescent="0.2">
      <c r="C457" s="240"/>
      <c r="D457" s="221"/>
      <c r="E457" s="221"/>
      <c r="F457" s="221"/>
      <c r="G457" s="221"/>
      <c r="H457" s="221"/>
      <c r="I457" s="221"/>
      <c r="J457" s="221"/>
      <c r="K457" s="221"/>
      <c r="L457" s="221"/>
      <c r="M457" s="221"/>
      <c r="N457" s="221"/>
      <c r="O457" s="221"/>
      <c r="P457" s="221"/>
      <c r="Q457" s="221"/>
      <c r="R457" s="221"/>
      <c r="S457" s="221"/>
      <c r="T457" s="221"/>
      <c r="U457" s="221"/>
    </row>
    <row r="458" spans="3:21" ht="15.75" customHeight="1" x14ac:dyDescent="0.2">
      <c r="C458" s="240"/>
      <c r="D458" s="221"/>
      <c r="E458" s="221"/>
      <c r="F458" s="221"/>
      <c r="G458" s="221"/>
      <c r="H458" s="221"/>
      <c r="I458" s="221"/>
      <c r="J458" s="221"/>
      <c r="K458" s="221"/>
      <c r="L458" s="221"/>
      <c r="M458" s="221"/>
      <c r="N458" s="221"/>
      <c r="O458" s="221"/>
      <c r="P458" s="221"/>
      <c r="Q458" s="221"/>
      <c r="R458" s="221"/>
      <c r="S458" s="221"/>
      <c r="T458" s="221"/>
      <c r="U458" s="221"/>
    </row>
    <row r="459" spans="3:21" ht="15.75" customHeight="1" x14ac:dyDescent="0.2">
      <c r="C459" s="240"/>
      <c r="D459" s="221"/>
      <c r="E459" s="221"/>
      <c r="F459" s="221"/>
      <c r="G459" s="221"/>
      <c r="H459" s="221"/>
      <c r="I459" s="221"/>
      <c r="J459" s="221"/>
      <c r="K459" s="221"/>
      <c r="L459" s="221"/>
      <c r="M459" s="221"/>
      <c r="N459" s="221"/>
      <c r="O459" s="221"/>
      <c r="P459" s="221"/>
      <c r="Q459" s="221"/>
      <c r="R459" s="221"/>
      <c r="S459" s="221"/>
      <c r="T459" s="221"/>
      <c r="U459" s="221"/>
    </row>
    <row r="460" spans="3:21" ht="15.75" customHeight="1" x14ac:dyDescent="0.2">
      <c r="C460" s="240"/>
      <c r="D460" s="221"/>
      <c r="E460" s="221"/>
      <c r="F460" s="221"/>
      <c r="G460" s="221"/>
      <c r="H460" s="221"/>
      <c r="I460" s="221"/>
      <c r="J460" s="221"/>
      <c r="K460" s="221"/>
      <c r="L460" s="221"/>
      <c r="M460" s="221"/>
      <c r="N460" s="221"/>
      <c r="O460" s="221"/>
      <c r="P460" s="221"/>
      <c r="Q460" s="221"/>
      <c r="R460" s="221"/>
      <c r="S460" s="221"/>
      <c r="T460" s="221"/>
      <c r="U460" s="221"/>
    </row>
    <row r="461" spans="3:21" ht="15.75" customHeight="1" x14ac:dyDescent="0.2">
      <c r="C461" s="240"/>
      <c r="D461" s="221"/>
      <c r="E461" s="221"/>
      <c r="F461" s="221"/>
      <c r="G461" s="221"/>
      <c r="H461" s="221"/>
      <c r="I461" s="221"/>
      <c r="J461" s="221"/>
      <c r="K461" s="221"/>
      <c r="L461" s="221"/>
      <c r="M461" s="221"/>
      <c r="N461" s="221"/>
      <c r="O461" s="221"/>
      <c r="P461" s="221"/>
      <c r="Q461" s="221"/>
      <c r="R461" s="221"/>
      <c r="S461" s="221"/>
      <c r="T461" s="221"/>
      <c r="U461" s="221"/>
    </row>
    <row r="462" spans="3:21" ht="15.75" customHeight="1" x14ac:dyDescent="0.2">
      <c r="C462" s="240"/>
      <c r="D462" s="221"/>
      <c r="E462" s="221"/>
      <c r="F462" s="221"/>
      <c r="G462" s="221"/>
      <c r="H462" s="221"/>
      <c r="I462" s="221"/>
      <c r="J462" s="221"/>
      <c r="K462" s="221"/>
      <c r="L462" s="221"/>
      <c r="M462" s="221"/>
      <c r="N462" s="221"/>
      <c r="O462" s="221"/>
      <c r="P462" s="221"/>
      <c r="Q462" s="221"/>
      <c r="R462" s="221"/>
      <c r="S462" s="221"/>
      <c r="T462" s="221"/>
      <c r="U462" s="221"/>
    </row>
    <row r="463" spans="3:21" ht="15.75" customHeight="1" x14ac:dyDescent="0.2">
      <c r="C463" s="240"/>
      <c r="D463" s="221"/>
      <c r="E463" s="221"/>
      <c r="F463" s="221"/>
      <c r="G463" s="221"/>
      <c r="H463" s="221"/>
      <c r="I463" s="221"/>
      <c r="J463" s="221"/>
      <c r="K463" s="221"/>
      <c r="L463" s="221"/>
      <c r="M463" s="221"/>
      <c r="N463" s="221"/>
      <c r="O463" s="221"/>
      <c r="P463" s="221"/>
      <c r="Q463" s="221"/>
      <c r="R463" s="221"/>
      <c r="S463" s="221"/>
      <c r="T463" s="221"/>
      <c r="U463" s="221"/>
    </row>
    <row r="464" spans="3:21" ht="15.75" customHeight="1" x14ac:dyDescent="0.2">
      <c r="C464" s="240"/>
      <c r="D464" s="221"/>
      <c r="E464" s="221"/>
      <c r="F464" s="221"/>
      <c r="G464" s="221"/>
      <c r="H464" s="221"/>
      <c r="I464" s="221"/>
      <c r="J464" s="221"/>
      <c r="K464" s="221"/>
      <c r="L464" s="221"/>
      <c r="M464" s="221"/>
      <c r="N464" s="221"/>
      <c r="O464" s="221"/>
      <c r="P464" s="221"/>
      <c r="Q464" s="221"/>
      <c r="R464" s="221"/>
      <c r="S464" s="221"/>
      <c r="T464" s="221"/>
      <c r="U464" s="221"/>
    </row>
    <row r="465" spans="3:21" ht="15.75" customHeight="1" x14ac:dyDescent="0.2">
      <c r="C465" s="240"/>
      <c r="D465" s="221"/>
      <c r="E465" s="221"/>
      <c r="F465" s="221"/>
      <c r="G465" s="221"/>
      <c r="H465" s="221"/>
      <c r="I465" s="221"/>
      <c r="J465" s="221"/>
      <c r="K465" s="221"/>
      <c r="L465" s="221"/>
      <c r="M465" s="221"/>
      <c r="N465" s="221"/>
      <c r="O465" s="221"/>
      <c r="P465" s="221"/>
      <c r="Q465" s="221"/>
      <c r="R465" s="221"/>
      <c r="S465" s="221"/>
      <c r="T465" s="221"/>
      <c r="U465" s="221"/>
    </row>
    <row r="466" spans="3:21" ht="15.75" customHeight="1" x14ac:dyDescent="0.2">
      <c r="C466" s="240"/>
      <c r="D466" s="221"/>
      <c r="E466" s="221"/>
      <c r="F466" s="221"/>
      <c r="G466" s="221"/>
      <c r="H466" s="221"/>
      <c r="I466" s="221"/>
      <c r="J466" s="221"/>
      <c r="K466" s="221"/>
      <c r="L466" s="221"/>
      <c r="M466" s="221"/>
      <c r="N466" s="221"/>
      <c r="O466" s="221"/>
      <c r="P466" s="221"/>
      <c r="Q466" s="221"/>
      <c r="R466" s="221"/>
      <c r="S466" s="221"/>
      <c r="T466" s="221"/>
      <c r="U466" s="221"/>
    </row>
    <row r="467" spans="3:21" ht="15.75" customHeight="1" x14ac:dyDescent="0.2">
      <c r="C467" s="240"/>
      <c r="D467" s="221"/>
      <c r="E467" s="221"/>
      <c r="F467" s="221"/>
      <c r="G467" s="221"/>
      <c r="H467" s="221"/>
      <c r="I467" s="221"/>
      <c r="J467" s="221"/>
      <c r="K467" s="221"/>
      <c r="L467" s="221"/>
      <c r="M467" s="221"/>
      <c r="N467" s="221"/>
      <c r="O467" s="221"/>
      <c r="P467" s="221"/>
      <c r="Q467" s="221"/>
      <c r="R467" s="221"/>
      <c r="S467" s="221"/>
      <c r="T467" s="221"/>
      <c r="U467" s="221"/>
    </row>
    <row r="468" spans="3:21" ht="15.75" customHeight="1" x14ac:dyDescent="0.2">
      <c r="C468" s="240"/>
      <c r="D468" s="221"/>
      <c r="E468" s="221"/>
      <c r="F468" s="221"/>
      <c r="G468" s="221"/>
      <c r="H468" s="221"/>
      <c r="I468" s="221"/>
      <c r="J468" s="221"/>
      <c r="K468" s="221"/>
      <c r="L468" s="221"/>
      <c r="M468" s="221"/>
      <c r="N468" s="221"/>
      <c r="O468" s="221"/>
      <c r="P468" s="221"/>
      <c r="Q468" s="221"/>
      <c r="R468" s="221"/>
      <c r="S468" s="221"/>
      <c r="T468" s="221"/>
      <c r="U468" s="221"/>
    </row>
    <row r="469" spans="3:21" ht="15.75" customHeight="1" x14ac:dyDescent="0.2">
      <c r="C469" s="240"/>
      <c r="D469" s="221"/>
      <c r="E469" s="221"/>
      <c r="F469" s="221"/>
      <c r="G469" s="221"/>
      <c r="H469" s="221"/>
      <c r="I469" s="221"/>
      <c r="J469" s="221"/>
      <c r="K469" s="221"/>
      <c r="L469" s="221"/>
      <c r="M469" s="221"/>
      <c r="N469" s="221"/>
      <c r="O469" s="221"/>
      <c r="P469" s="221"/>
      <c r="Q469" s="221"/>
      <c r="R469" s="221"/>
      <c r="S469" s="221"/>
      <c r="T469" s="221"/>
      <c r="U469" s="221"/>
    </row>
    <row r="470" spans="3:21" ht="15.75" customHeight="1" x14ac:dyDescent="0.2">
      <c r="C470" s="240"/>
      <c r="D470" s="221"/>
      <c r="E470" s="221"/>
      <c r="F470" s="221"/>
      <c r="G470" s="221"/>
      <c r="H470" s="221"/>
      <c r="I470" s="221"/>
      <c r="J470" s="221"/>
      <c r="K470" s="221"/>
      <c r="L470" s="221"/>
      <c r="M470" s="221"/>
      <c r="N470" s="221"/>
      <c r="O470" s="221"/>
      <c r="P470" s="221"/>
      <c r="Q470" s="221"/>
      <c r="R470" s="221"/>
      <c r="S470" s="221"/>
      <c r="T470" s="221"/>
      <c r="U470" s="221"/>
    </row>
    <row r="471" spans="3:21" ht="15.75" customHeight="1" x14ac:dyDescent="0.2">
      <c r="C471" s="240"/>
      <c r="D471" s="221"/>
      <c r="E471" s="221"/>
      <c r="F471" s="221"/>
      <c r="G471" s="221"/>
      <c r="H471" s="221"/>
      <c r="I471" s="221"/>
      <c r="J471" s="221"/>
      <c r="K471" s="221"/>
      <c r="L471" s="221"/>
      <c r="M471" s="221"/>
      <c r="N471" s="221"/>
      <c r="O471" s="221"/>
      <c r="P471" s="221"/>
      <c r="Q471" s="221"/>
      <c r="R471" s="221"/>
      <c r="S471" s="221"/>
      <c r="T471" s="221"/>
      <c r="U471" s="221"/>
    </row>
    <row r="472" spans="3:21" ht="15.75" customHeight="1" x14ac:dyDescent="0.2">
      <c r="C472" s="240"/>
      <c r="D472" s="221"/>
      <c r="E472" s="221"/>
      <c r="F472" s="221"/>
      <c r="G472" s="221"/>
      <c r="H472" s="221"/>
      <c r="I472" s="221"/>
      <c r="J472" s="221"/>
      <c r="K472" s="221"/>
      <c r="L472" s="221"/>
      <c r="M472" s="221"/>
      <c r="N472" s="221"/>
      <c r="O472" s="221"/>
      <c r="P472" s="221"/>
      <c r="Q472" s="221"/>
      <c r="R472" s="221"/>
      <c r="S472" s="221"/>
      <c r="T472" s="221"/>
      <c r="U472" s="221"/>
    </row>
    <row r="473" spans="3:21" ht="15.75" customHeight="1" x14ac:dyDescent="0.2">
      <c r="C473" s="240"/>
      <c r="D473" s="221"/>
      <c r="E473" s="221"/>
      <c r="F473" s="221"/>
      <c r="G473" s="221"/>
      <c r="H473" s="221"/>
      <c r="I473" s="221"/>
      <c r="J473" s="221"/>
      <c r="K473" s="221"/>
      <c r="L473" s="221"/>
      <c r="M473" s="221"/>
      <c r="N473" s="221"/>
      <c r="O473" s="221"/>
      <c r="P473" s="221"/>
      <c r="Q473" s="221"/>
      <c r="R473" s="221"/>
      <c r="S473" s="221"/>
      <c r="T473" s="221"/>
      <c r="U473" s="221"/>
    </row>
    <row r="474" spans="3:21" ht="15.75" customHeight="1" x14ac:dyDescent="0.2">
      <c r="C474" s="240"/>
      <c r="D474" s="221"/>
      <c r="E474" s="221"/>
      <c r="F474" s="221"/>
      <c r="G474" s="221"/>
      <c r="H474" s="221"/>
      <c r="I474" s="221"/>
      <c r="J474" s="221"/>
      <c r="K474" s="221"/>
      <c r="L474" s="221"/>
      <c r="M474" s="221"/>
      <c r="N474" s="221"/>
      <c r="O474" s="221"/>
      <c r="P474" s="221"/>
      <c r="Q474" s="221"/>
      <c r="R474" s="221"/>
      <c r="S474" s="221"/>
      <c r="T474" s="221"/>
      <c r="U474" s="221"/>
    </row>
    <row r="475" spans="3:21" ht="15.75" customHeight="1" x14ac:dyDescent="0.2">
      <c r="C475" s="240"/>
      <c r="D475" s="221"/>
      <c r="E475" s="221"/>
      <c r="F475" s="221"/>
      <c r="G475" s="221"/>
      <c r="H475" s="221"/>
      <c r="I475" s="221"/>
      <c r="J475" s="221"/>
      <c r="K475" s="221"/>
      <c r="L475" s="221"/>
      <c r="M475" s="221"/>
      <c r="N475" s="221"/>
      <c r="O475" s="221"/>
      <c r="P475" s="221"/>
      <c r="Q475" s="221"/>
      <c r="R475" s="221"/>
      <c r="S475" s="221"/>
      <c r="T475" s="221"/>
      <c r="U475" s="221"/>
    </row>
    <row r="476" spans="3:21" ht="15.75" customHeight="1" x14ac:dyDescent="0.2">
      <c r="C476" s="240"/>
      <c r="D476" s="221"/>
      <c r="E476" s="221"/>
      <c r="F476" s="221"/>
      <c r="G476" s="221"/>
      <c r="H476" s="221"/>
      <c r="I476" s="221"/>
      <c r="J476" s="221"/>
      <c r="K476" s="221"/>
      <c r="L476" s="221"/>
      <c r="M476" s="221"/>
      <c r="N476" s="221"/>
      <c r="O476" s="221"/>
      <c r="P476" s="221"/>
      <c r="Q476" s="221"/>
      <c r="R476" s="221"/>
      <c r="S476" s="221"/>
      <c r="T476" s="221"/>
      <c r="U476" s="221"/>
    </row>
    <row r="477" spans="3:21" ht="15.75" customHeight="1" x14ac:dyDescent="0.2">
      <c r="C477" s="240"/>
      <c r="D477" s="221"/>
      <c r="E477" s="221"/>
      <c r="F477" s="221"/>
      <c r="G477" s="221"/>
      <c r="H477" s="221"/>
      <c r="I477" s="221"/>
      <c r="J477" s="221"/>
      <c r="K477" s="221"/>
      <c r="L477" s="221"/>
      <c r="M477" s="221"/>
      <c r="N477" s="221"/>
      <c r="O477" s="221"/>
      <c r="P477" s="221"/>
      <c r="Q477" s="221"/>
      <c r="R477" s="221"/>
      <c r="S477" s="221"/>
      <c r="T477" s="221"/>
      <c r="U477" s="221"/>
    </row>
    <row r="478" spans="3:21" ht="15.75" customHeight="1" x14ac:dyDescent="0.2">
      <c r="C478" s="240"/>
      <c r="D478" s="221"/>
      <c r="E478" s="221"/>
      <c r="F478" s="221"/>
      <c r="G478" s="221"/>
      <c r="H478" s="221"/>
      <c r="I478" s="221"/>
      <c r="J478" s="221"/>
      <c r="K478" s="221"/>
      <c r="L478" s="221"/>
      <c r="M478" s="221"/>
      <c r="N478" s="221"/>
      <c r="O478" s="221"/>
      <c r="P478" s="221"/>
      <c r="Q478" s="221"/>
      <c r="R478" s="221"/>
      <c r="S478" s="221"/>
      <c r="T478" s="221"/>
      <c r="U478" s="221"/>
    </row>
    <row r="479" spans="3:21" ht="15.75" customHeight="1" x14ac:dyDescent="0.2">
      <c r="C479" s="240"/>
      <c r="D479" s="221"/>
      <c r="E479" s="221"/>
      <c r="F479" s="221"/>
      <c r="G479" s="221"/>
      <c r="H479" s="221"/>
      <c r="I479" s="221"/>
      <c r="J479" s="221"/>
      <c r="K479" s="221"/>
      <c r="L479" s="221"/>
      <c r="M479" s="221"/>
      <c r="N479" s="221"/>
      <c r="O479" s="221"/>
      <c r="P479" s="221"/>
      <c r="Q479" s="221"/>
      <c r="R479" s="221"/>
      <c r="S479" s="221"/>
      <c r="T479" s="221"/>
      <c r="U479" s="221"/>
    </row>
    <row r="480" spans="3:21" ht="15.75" customHeight="1" x14ac:dyDescent="0.2">
      <c r="C480" s="240"/>
      <c r="D480" s="221"/>
      <c r="E480" s="221"/>
      <c r="F480" s="221"/>
      <c r="G480" s="221"/>
      <c r="H480" s="221"/>
      <c r="I480" s="221"/>
      <c r="J480" s="221"/>
      <c r="K480" s="221"/>
      <c r="L480" s="221"/>
      <c r="M480" s="221"/>
      <c r="N480" s="221"/>
      <c r="O480" s="221"/>
      <c r="P480" s="221"/>
      <c r="Q480" s="221"/>
      <c r="R480" s="221"/>
      <c r="S480" s="221"/>
      <c r="T480" s="221"/>
      <c r="U480" s="221"/>
    </row>
    <row r="481" spans="3:21" ht="15.75" customHeight="1" x14ac:dyDescent="0.2">
      <c r="C481" s="240"/>
      <c r="D481" s="221"/>
      <c r="E481" s="221"/>
      <c r="F481" s="221"/>
      <c r="G481" s="221"/>
      <c r="H481" s="221"/>
      <c r="I481" s="221"/>
      <c r="J481" s="221"/>
      <c r="K481" s="221"/>
      <c r="L481" s="221"/>
      <c r="M481" s="221"/>
      <c r="N481" s="221"/>
      <c r="O481" s="221"/>
      <c r="P481" s="221"/>
      <c r="Q481" s="221"/>
      <c r="R481" s="221"/>
      <c r="S481" s="221"/>
      <c r="T481" s="221"/>
      <c r="U481" s="221"/>
    </row>
    <row r="482" spans="3:21" ht="15.75" customHeight="1" x14ac:dyDescent="0.2">
      <c r="C482" s="240"/>
      <c r="D482" s="221"/>
      <c r="E482" s="221"/>
      <c r="F482" s="221"/>
      <c r="G482" s="221"/>
      <c r="H482" s="221"/>
      <c r="I482" s="221"/>
      <c r="J482" s="221"/>
      <c r="K482" s="221"/>
      <c r="L482" s="221"/>
      <c r="M482" s="221"/>
      <c r="N482" s="221"/>
      <c r="O482" s="221"/>
      <c r="P482" s="221"/>
      <c r="Q482" s="221"/>
      <c r="R482" s="221"/>
      <c r="S482" s="221"/>
      <c r="T482" s="221"/>
      <c r="U482" s="221"/>
    </row>
    <row r="483" spans="3:21" ht="15.75" customHeight="1" x14ac:dyDescent="0.2">
      <c r="C483" s="240"/>
      <c r="D483" s="221"/>
      <c r="E483" s="221"/>
      <c r="F483" s="221"/>
      <c r="G483" s="221"/>
      <c r="H483" s="221"/>
      <c r="I483" s="221"/>
      <c r="J483" s="221"/>
      <c r="K483" s="221"/>
      <c r="L483" s="221"/>
      <c r="M483" s="221"/>
      <c r="N483" s="221"/>
      <c r="O483" s="221"/>
      <c r="P483" s="221"/>
      <c r="Q483" s="221"/>
      <c r="R483" s="221"/>
      <c r="S483" s="221"/>
      <c r="T483" s="221"/>
      <c r="U483" s="221"/>
    </row>
    <row r="484" spans="3:21" ht="15.75" customHeight="1" x14ac:dyDescent="0.2">
      <c r="C484" s="240"/>
      <c r="D484" s="221"/>
      <c r="E484" s="221"/>
      <c r="F484" s="221"/>
      <c r="G484" s="221"/>
      <c r="H484" s="221"/>
      <c r="I484" s="221"/>
      <c r="J484" s="221"/>
      <c r="K484" s="221"/>
      <c r="L484" s="221"/>
      <c r="M484" s="221"/>
      <c r="N484" s="221"/>
      <c r="O484" s="221"/>
      <c r="P484" s="221"/>
      <c r="Q484" s="221"/>
      <c r="R484" s="221"/>
      <c r="S484" s="221"/>
      <c r="T484" s="221"/>
      <c r="U484" s="221"/>
    </row>
    <row r="485" spans="3:21" ht="15.75" customHeight="1" x14ac:dyDescent="0.2">
      <c r="C485" s="240"/>
      <c r="D485" s="221"/>
      <c r="E485" s="221"/>
      <c r="F485" s="221"/>
      <c r="G485" s="221"/>
      <c r="H485" s="221"/>
      <c r="I485" s="221"/>
      <c r="J485" s="221"/>
      <c r="K485" s="221"/>
      <c r="L485" s="221"/>
      <c r="M485" s="221"/>
      <c r="N485" s="221"/>
      <c r="O485" s="221"/>
      <c r="P485" s="221"/>
      <c r="Q485" s="221"/>
      <c r="R485" s="221"/>
      <c r="S485" s="221"/>
      <c r="T485" s="221"/>
      <c r="U485" s="221"/>
    </row>
    <row r="486" spans="3:21" ht="15.75" customHeight="1" x14ac:dyDescent="0.2">
      <c r="C486" s="240"/>
      <c r="D486" s="221"/>
      <c r="E486" s="221"/>
      <c r="F486" s="221"/>
      <c r="G486" s="221"/>
      <c r="H486" s="221"/>
      <c r="I486" s="221"/>
      <c r="J486" s="221"/>
      <c r="K486" s="221"/>
      <c r="L486" s="221"/>
      <c r="M486" s="221"/>
      <c r="N486" s="221"/>
      <c r="O486" s="221"/>
      <c r="P486" s="221"/>
      <c r="Q486" s="221"/>
      <c r="R486" s="221"/>
      <c r="S486" s="221"/>
      <c r="T486" s="221"/>
      <c r="U486" s="221"/>
    </row>
    <row r="487" spans="3:21" ht="15.75" customHeight="1" x14ac:dyDescent="0.2">
      <c r="C487" s="240"/>
      <c r="D487" s="221"/>
      <c r="E487" s="221"/>
      <c r="F487" s="221"/>
      <c r="G487" s="221"/>
      <c r="H487" s="221"/>
      <c r="I487" s="221"/>
      <c r="J487" s="221"/>
      <c r="K487" s="221"/>
      <c r="L487" s="221"/>
      <c r="M487" s="221"/>
      <c r="N487" s="221"/>
      <c r="O487" s="221"/>
      <c r="P487" s="221"/>
      <c r="Q487" s="221"/>
      <c r="R487" s="221"/>
      <c r="S487" s="221"/>
      <c r="T487" s="221"/>
      <c r="U487" s="221"/>
    </row>
    <row r="488" spans="3:21" ht="15.75" customHeight="1" x14ac:dyDescent="0.2">
      <c r="C488" s="240"/>
      <c r="D488" s="221"/>
      <c r="E488" s="221"/>
      <c r="F488" s="221"/>
      <c r="G488" s="221"/>
      <c r="H488" s="221"/>
      <c r="I488" s="221"/>
      <c r="J488" s="221"/>
      <c r="K488" s="221"/>
      <c r="L488" s="221"/>
      <c r="M488" s="221"/>
      <c r="N488" s="221"/>
      <c r="O488" s="221"/>
      <c r="P488" s="221"/>
      <c r="Q488" s="221"/>
      <c r="R488" s="221"/>
      <c r="S488" s="221"/>
      <c r="T488" s="221"/>
      <c r="U488" s="221"/>
    </row>
    <row r="489" spans="3:21" ht="15.75" customHeight="1" x14ac:dyDescent="0.2">
      <c r="C489" s="240"/>
      <c r="D489" s="221"/>
      <c r="E489" s="221"/>
      <c r="F489" s="221"/>
      <c r="G489" s="221"/>
      <c r="H489" s="221"/>
      <c r="I489" s="221"/>
      <c r="J489" s="221"/>
      <c r="K489" s="221"/>
      <c r="L489" s="221"/>
      <c r="M489" s="221"/>
      <c r="N489" s="221"/>
      <c r="O489" s="221"/>
      <c r="P489" s="221"/>
      <c r="Q489" s="221"/>
      <c r="R489" s="221"/>
      <c r="S489" s="221"/>
      <c r="T489" s="221"/>
      <c r="U489" s="221"/>
    </row>
    <row r="490" spans="3:21" ht="15.75" customHeight="1" x14ac:dyDescent="0.2">
      <c r="C490" s="240"/>
      <c r="D490" s="221"/>
      <c r="E490" s="221"/>
      <c r="F490" s="221"/>
      <c r="G490" s="221"/>
      <c r="H490" s="221"/>
      <c r="I490" s="221"/>
      <c r="J490" s="221"/>
      <c r="K490" s="221"/>
      <c r="L490" s="221"/>
      <c r="M490" s="221"/>
      <c r="N490" s="221"/>
      <c r="O490" s="221"/>
      <c r="P490" s="221"/>
      <c r="Q490" s="221"/>
      <c r="R490" s="221"/>
      <c r="S490" s="221"/>
      <c r="T490" s="221"/>
      <c r="U490" s="221"/>
    </row>
    <row r="491" spans="3:21" ht="15.75" customHeight="1" x14ac:dyDescent="0.2">
      <c r="C491" s="240"/>
      <c r="D491" s="221"/>
      <c r="E491" s="221"/>
      <c r="F491" s="221"/>
      <c r="G491" s="221"/>
      <c r="H491" s="221"/>
      <c r="I491" s="221"/>
      <c r="J491" s="221"/>
      <c r="K491" s="221"/>
      <c r="L491" s="221"/>
      <c r="M491" s="221"/>
      <c r="N491" s="221"/>
      <c r="O491" s="221"/>
      <c r="P491" s="221"/>
      <c r="Q491" s="221"/>
      <c r="R491" s="221"/>
      <c r="S491" s="221"/>
      <c r="T491" s="221"/>
      <c r="U491" s="221"/>
    </row>
    <row r="492" spans="3:21" ht="15.75" customHeight="1" x14ac:dyDescent="0.2">
      <c r="C492" s="240"/>
      <c r="D492" s="221"/>
      <c r="E492" s="221"/>
      <c r="F492" s="221"/>
      <c r="G492" s="221"/>
      <c r="H492" s="221"/>
      <c r="I492" s="221"/>
      <c r="J492" s="221"/>
      <c r="K492" s="221"/>
      <c r="L492" s="221"/>
      <c r="M492" s="221"/>
      <c r="N492" s="221"/>
      <c r="O492" s="221"/>
      <c r="P492" s="221"/>
      <c r="Q492" s="221"/>
      <c r="R492" s="221"/>
      <c r="S492" s="221"/>
      <c r="T492" s="221"/>
      <c r="U492" s="221"/>
    </row>
    <row r="493" spans="3:21" ht="15.75" customHeight="1" x14ac:dyDescent="0.2">
      <c r="C493" s="240"/>
      <c r="D493" s="221"/>
      <c r="E493" s="221"/>
      <c r="F493" s="221"/>
      <c r="G493" s="221"/>
      <c r="H493" s="221"/>
      <c r="I493" s="221"/>
      <c r="J493" s="221"/>
      <c r="K493" s="221"/>
      <c r="L493" s="221"/>
      <c r="M493" s="221"/>
      <c r="N493" s="221"/>
      <c r="O493" s="221"/>
      <c r="P493" s="221"/>
      <c r="Q493" s="221"/>
      <c r="R493" s="221"/>
      <c r="S493" s="221"/>
      <c r="T493" s="221"/>
      <c r="U493" s="221"/>
    </row>
    <row r="494" spans="3:21" ht="15.75" customHeight="1" x14ac:dyDescent="0.2">
      <c r="C494" s="240"/>
      <c r="D494" s="221"/>
      <c r="E494" s="221"/>
      <c r="F494" s="221"/>
      <c r="G494" s="221"/>
      <c r="H494" s="221"/>
      <c r="I494" s="221"/>
      <c r="J494" s="221"/>
      <c r="K494" s="221"/>
      <c r="L494" s="221"/>
      <c r="M494" s="221"/>
      <c r="N494" s="221"/>
      <c r="O494" s="221"/>
      <c r="P494" s="221"/>
      <c r="Q494" s="221"/>
      <c r="R494" s="221"/>
      <c r="S494" s="221"/>
      <c r="T494" s="221"/>
      <c r="U494" s="221"/>
    </row>
    <row r="495" spans="3:21" ht="15.75" customHeight="1" x14ac:dyDescent="0.2">
      <c r="C495" s="240"/>
      <c r="D495" s="221"/>
      <c r="E495" s="221"/>
      <c r="F495" s="221"/>
      <c r="G495" s="221"/>
      <c r="H495" s="221"/>
      <c r="I495" s="221"/>
      <c r="J495" s="221"/>
      <c r="K495" s="221"/>
      <c r="L495" s="221"/>
      <c r="M495" s="221"/>
      <c r="N495" s="221"/>
      <c r="O495" s="221"/>
      <c r="P495" s="221"/>
      <c r="Q495" s="221"/>
      <c r="R495" s="221"/>
      <c r="S495" s="221"/>
      <c r="T495" s="221"/>
      <c r="U495" s="221"/>
    </row>
    <row r="496" spans="3:21" ht="15.75" customHeight="1" x14ac:dyDescent="0.2">
      <c r="C496" s="240"/>
      <c r="D496" s="221"/>
      <c r="E496" s="221"/>
      <c r="F496" s="221"/>
      <c r="G496" s="221"/>
      <c r="H496" s="221"/>
      <c r="I496" s="221"/>
      <c r="J496" s="221"/>
      <c r="K496" s="221"/>
      <c r="L496" s="221"/>
      <c r="M496" s="221"/>
      <c r="N496" s="221"/>
      <c r="O496" s="221"/>
      <c r="P496" s="221"/>
      <c r="Q496" s="221"/>
      <c r="R496" s="221"/>
      <c r="S496" s="221"/>
      <c r="T496" s="221"/>
      <c r="U496" s="221"/>
    </row>
    <row r="497" spans="3:21" ht="15.75" customHeight="1" x14ac:dyDescent="0.2">
      <c r="C497" s="240"/>
      <c r="D497" s="221"/>
      <c r="E497" s="221"/>
      <c r="F497" s="221"/>
      <c r="G497" s="221"/>
      <c r="H497" s="221"/>
      <c r="I497" s="221"/>
      <c r="J497" s="221"/>
      <c r="K497" s="221"/>
      <c r="L497" s="221"/>
      <c r="M497" s="221"/>
      <c r="N497" s="221"/>
      <c r="O497" s="221"/>
      <c r="P497" s="221"/>
      <c r="Q497" s="221"/>
      <c r="R497" s="221"/>
      <c r="S497" s="221"/>
      <c r="T497" s="221"/>
      <c r="U497" s="221"/>
    </row>
    <row r="498" spans="3:21" ht="15.75" customHeight="1" x14ac:dyDescent="0.2">
      <c r="C498" s="240"/>
      <c r="D498" s="221"/>
      <c r="E498" s="221"/>
      <c r="F498" s="221"/>
      <c r="G498" s="221"/>
      <c r="H498" s="221"/>
      <c r="I498" s="221"/>
      <c r="J498" s="221"/>
      <c r="K498" s="221"/>
      <c r="L498" s="221"/>
      <c r="M498" s="221"/>
      <c r="N498" s="221"/>
      <c r="O498" s="221"/>
      <c r="P498" s="221"/>
      <c r="Q498" s="221"/>
      <c r="R498" s="221"/>
      <c r="S498" s="221"/>
      <c r="T498" s="221"/>
      <c r="U498" s="221"/>
    </row>
    <row r="499" spans="3:21" ht="15.75" customHeight="1" x14ac:dyDescent="0.2">
      <c r="C499" s="240"/>
      <c r="D499" s="221"/>
      <c r="E499" s="221"/>
      <c r="F499" s="221"/>
      <c r="G499" s="221"/>
      <c r="H499" s="221"/>
      <c r="I499" s="221"/>
      <c r="J499" s="221"/>
      <c r="K499" s="221"/>
      <c r="L499" s="221"/>
      <c r="M499" s="221"/>
      <c r="N499" s="221"/>
      <c r="O499" s="221"/>
      <c r="P499" s="221"/>
      <c r="Q499" s="221"/>
      <c r="R499" s="221"/>
      <c r="S499" s="221"/>
      <c r="T499" s="221"/>
      <c r="U499" s="221"/>
    </row>
    <row r="500" spans="3:21" ht="15.75" customHeight="1" x14ac:dyDescent="0.2">
      <c r="C500" s="240"/>
      <c r="D500" s="221"/>
      <c r="E500" s="221"/>
      <c r="F500" s="221"/>
      <c r="G500" s="221"/>
      <c r="H500" s="221"/>
      <c r="I500" s="221"/>
      <c r="J500" s="221"/>
      <c r="K500" s="221"/>
      <c r="L500" s="221"/>
      <c r="M500" s="221"/>
      <c r="N500" s="221"/>
      <c r="O500" s="221"/>
      <c r="P500" s="221"/>
      <c r="Q500" s="221"/>
      <c r="R500" s="221"/>
      <c r="S500" s="221"/>
      <c r="T500" s="221"/>
      <c r="U500" s="221"/>
    </row>
    <row r="501" spans="3:21" ht="15.75" customHeight="1" x14ac:dyDescent="0.2">
      <c r="C501" s="240"/>
      <c r="D501" s="221"/>
      <c r="E501" s="221"/>
      <c r="F501" s="221"/>
      <c r="G501" s="221"/>
      <c r="H501" s="221"/>
      <c r="I501" s="221"/>
      <c r="J501" s="221"/>
      <c r="K501" s="221"/>
      <c r="L501" s="221"/>
      <c r="M501" s="221"/>
      <c r="N501" s="221"/>
      <c r="O501" s="221"/>
      <c r="P501" s="221"/>
      <c r="Q501" s="221"/>
      <c r="R501" s="221"/>
      <c r="S501" s="221"/>
      <c r="T501" s="221"/>
      <c r="U501" s="221"/>
    </row>
    <row r="502" spans="3:21" ht="15.75" customHeight="1" x14ac:dyDescent="0.2">
      <c r="C502" s="240"/>
      <c r="D502" s="221"/>
      <c r="E502" s="221"/>
      <c r="F502" s="221"/>
      <c r="G502" s="221"/>
      <c r="H502" s="221"/>
      <c r="I502" s="221"/>
      <c r="J502" s="221"/>
      <c r="K502" s="221"/>
      <c r="L502" s="221"/>
      <c r="M502" s="221"/>
      <c r="N502" s="221"/>
      <c r="O502" s="221"/>
      <c r="P502" s="221"/>
      <c r="Q502" s="221"/>
      <c r="R502" s="221"/>
      <c r="S502" s="221"/>
      <c r="T502" s="221"/>
      <c r="U502" s="221"/>
    </row>
    <row r="503" spans="3:21" ht="15.75" customHeight="1" x14ac:dyDescent="0.2">
      <c r="C503" s="240"/>
      <c r="D503" s="221"/>
      <c r="E503" s="221"/>
      <c r="F503" s="221"/>
      <c r="G503" s="221"/>
      <c r="H503" s="221"/>
      <c r="I503" s="221"/>
      <c r="J503" s="221"/>
      <c r="K503" s="221"/>
      <c r="L503" s="221"/>
      <c r="M503" s="221"/>
      <c r="N503" s="221"/>
      <c r="O503" s="221"/>
      <c r="P503" s="221"/>
      <c r="Q503" s="221"/>
      <c r="R503" s="221"/>
      <c r="S503" s="221"/>
      <c r="T503" s="221"/>
      <c r="U503" s="221"/>
    </row>
    <row r="504" spans="3:21" ht="15.75" customHeight="1" x14ac:dyDescent="0.2">
      <c r="C504" s="240"/>
      <c r="D504" s="221"/>
      <c r="E504" s="221"/>
      <c r="F504" s="221"/>
      <c r="G504" s="221"/>
      <c r="H504" s="221"/>
      <c r="I504" s="221"/>
      <c r="J504" s="221"/>
      <c r="K504" s="221"/>
      <c r="L504" s="221"/>
      <c r="M504" s="221"/>
      <c r="N504" s="221"/>
      <c r="O504" s="221"/>
      <c r="P504" s="221"/>
      <c r="Q504" s="221"/>
      <c r="R504" s="221"/>
      <c r="S504" s="221"/>
      <c r="T504" s="221"/>
      <c r="U504" s="221"/>
    </row>
    <row r="505" spans="3:21" ht="15.75" customHeight="1" x14ac:dyDescent="0.2">
      <c r="C505" s="240"/>
      <c r="D505" s="221"/>
      <c r="E505" s="221"/>
      <c r="F505" s="221"/>
      <c r="G505" s="221"/>
      <c r="H505" s="221"/>
      <c r="I505" s="221"/>
      <c r="J505" s="221"/>
      <c r="K505" s="221"/>
      <c r="L505" s="221"/>
      <c r="M505" s="221"/>
      <c r="N505" s="221"/>
      <c r="O505" s="221"/>
      <c r="P505" s="221"/>
      <c r="Q505" s="221"/>
      <c r="R505" s="221"/>
      <c r="S505" s="221"/>
      <c r="T505" s="221"/>
      <c r="U505" s="221"/>
    </row>
    <row r="506" spans="3:21" ht="15.75" customHeight="1" x14ac:dyDescent="0.2">
      <c r="C506" s="240"/>
      <c r="D506" s="221"/>
      <c r="E506" s="221"/>
      <c r="F506" s="221"/>
      <c r="G506" s="221"/>
      <c r="H506" s="221"/>
      <c r="I506" s="221"/>
      <c r="J506" s="221"/>
      <c r="K506" s="221"/>
      <c r="L506" s="221"/>
      <c r="M506" s="221"/>
      <c r="N506" s="221"/>
      <c r="O506" s="221"/>
      <c r="P506" s="221"/>
      <c r="Q506" s="221"/>
      <c r="R506" s="221"/>
      <c r="S506" s="221"/>
      <c r="T506" s="221"/>
      <c r="U506" s="221"/>
    </row>
    <row r="507" spans="3:21" ht="15.75" customHeight="1" x14ac:dyDescent="0.2">
      <c r="C507" s="240"/>
      <c r="D507" s="221"/>
      <c r="E507" s="221"/>
      <c r="F507" s="221"/>
      <c r="G507" s="221"/>
      <c r="H507" s="221"/>
      <c r="I507" s="221"/>
      <c r="J507" s="221"/>
      <c r="K507" s="221"/>
      <c r="L507" s="221"/>
      <c r="M507" s="221"/>
      <c r="N507" s="221"/>
      <c r="O507" s="221"/>
      <c r="P507" s="221"/>
      <c r="Q507" s="221"/>
      <c r="R507" s="221"/>
      <c r="S507" s="221"/>
      <c r="T507" s="221"/>
      <c r="U507" s="221"/>
    </row>
    <row r="508" spans="3:21" ht="15.75" customHeight="1" x14ac:dyDescent="0.2">
      <c r="C508" s="240"/>
      <c r="D508" s="221"/>
      <c r="E508" s="221"/>
      <c r="F508" s="221"/>
      <c r="G508" s="221"/>
      <c r="H508" s="221"/>
      <c r="I508" s="221"/>
      <c r="J508" s="221"/>
      <c r="K508" s="221"/>
      <c r="L508" s="221"/>
      <c r="M508" s="221"/>
      <c r="N508" s="221"/>
      <c r="O508" s="221"/>
      <c r="P508" s="221"/>
      <c r="Q508" s="221"/>
      <c r="R508" s="221"/>
      <c r="S508" s="221"/>
      <c r="T508" s="221"/>
      <c r="U508" s="221"/>
    </row>
    <row r="509" spans="3:21" ht="15.75" customHeight="1" x14ac:dyDescent="0.2">
      <c r="C509" s="240"/>
      <c r="D509" s="221"/>
      <c r="E509" s="221"/>
      <c r="F509" s="221"/>
      <c r="G509" s="221"/>
      <c r="H509" s="221"/>
      <c r="I509" s="221"/>
      <c r="J509" s="221"/>
      <c r="K509" s="221"/>
      <c r="L509" s="221"/>
      <c r="M509" s="221"/>
      <c r="N509" s="221"/>
      <c r="O509" s="221"/>
      <c r="P509" s="221"/>
      <c r="Q509" s="221"/>
      <c r="R509" s="221"/>
      <c r="S509" s="221"/>
      <c r="T509" s="221"/>
      <c r="U509" s="221"/>
    </row>
    <row r="510" spans="3:21" ht="15.75" customHeight="1" x14ac:dyDescent="0.2">
      <c r="C510" s="240"/>
      <c r="D510" s="221"/>
      <c r="E510" s="221"/>
      <c r="F510" s="221"/>
      <c r="G510" s="221"/>
      <c r="H510" s="221"/>
      <c r="I510" s="221"/>
      <c r="J510" s="221"/>
      <c r="K510" s="221"/>
      <c r="L510" s="221"/>
      <c r="M510" s="221"/>
      <c r="N510" s="221"/>
      <c r="O510" s="221"/>
      <c r="P510" s="221"/>
      <c r="Q510" s="221"/>
      <c r="R510" s="221"/>
      <c r="S510" s="221"/>
      <c r="T510" s="221"/>
      <c r="U510" s="221"/>
    </row>
    <row r="511" spans="3:21" ht="15.75" customHeight="1" x14ac:dyDescent="0.2">
      <c r="C511" s="240"/>
      <c r="D511" s="221"/>
      <c r="E511" s="221"/>
      <c r="F511" s="221"/>
      <c r="G511" s="221"/>
      <c r="H511" s="221"/>
      <c r="I511" s="221"/>
      <c r="J511" s="221"/>
      <c r="K511" s="221"/>
      <c r="L511" s="221"/>
      <c r="M511" s="221"/>
      <c r="N511" s="221"/>
      <c r="O511" s="221"/>
      <c r="P511" s="221"/>
      <c r="Q511" s="221"/>
      <c r="R511" s="221"/>
      <c r="S511" s="221"/>
      <c r="T511" s="221"/>
      <c r="U511" s="221"/>
    </row>
    <row r="512" spans="3:21" ht="15.75" customHeight="1" x14ac:dyDescent="0.2">
      <c r="C512" s="240"/>
      <c r="D512" s="221"/>
      <c r="E512" s="221"/>
      <c r="F512" s="221"/>
      <c r="G512" s="221"/>
      <c r="H512" s="221"/>
      <c r="I512" s="221"/>
      <c r="J512" s="221"/>
      <c r="K512" s="221"/>
      <c r="L512" s="221"/>
      <c r="M512" s="221"/>
      <c r="N512" s="221"/>
      <c r="O512" s="221"/>
      <c r="P512" s="221"/>
      <c r="Q512" s="221"/>
      <c r="R512" s="221"/>
      <c r="S512" s="221"/>
      <c r="T512" s="221"/>
      <c r="U512" s="221"/>
    </row>
    <row r="513" spans="3:21" ht="15.75" customHeight="1" x14ac:dyDescent="0.2">
      <c r="C513" s="240"/>
      <c r="D513" s="221"/>
      <c r="E513" s="221"/>
      <c r="F513" s="221"/>
      <c r="G513" s="221"/>
      <c r="H513" s="221"/>
      <c r="I513" s="221"/>
      <c r="J513" s="221"/>
      <c r="K513" s="221"/>
      <c r="L513" s="221"/>
      <c r="M513" s="221"/>
      <c r="N513" s="221"/>
      <c r="O513" s="221"/>
      <c r="P513" s="221"/>
      <c r="Q513" s="221"/>
      <c r="R513" s="221"/>
      <c r="S513" s="221"/>
      <c r="T513" s="221"/>
      <c r="U513" s="221"/>
    </row>
    <row r="514" spans="3:21" ht="15.75" customHeight="1" x14ac:dyDescent="0.2">
      <c r="C514" s="240"/>
      <c r="D514" s="221"/>
      <c r="E514" s="221"/>
      <c r="F514" s="221"/>
      <c r="G514" s="221"/>
      <c r="H514" s="221"/>
      <c r="I514" s="221"/>
      <c r="J514" s="221"/>
      <c r="K514" s="221"/>
      <c r="L514" s="221"/>
      <c r="M514" s="221"/>
      <c r="N514" s="221"/>
      <c r="O514" s="221"/>
      <c r="P514" s="221"/>
      <c r="Q514" s="221"/>
      <c r="R514" s="221"/>
      <c r="S514" s="221"/>
      <c r="T514" s="221"/>
      <c r="U514" s="221"/>
    </row>
    <row r="515" spans="3:21" ht="15.75" customHeight="1" x14ac:dyDescent="0.2">
      <c r="C515" s="240"/>
      <c r="D515" s="221"/>
      <c r="E515" s="221"/>
      <c r="F515" s="221"/>
      <c r="G515" s="221"/>
      <c r="H515" s="221"/>
      <c r="I515" s="221"/>
      <c r="J515" s="221"/>
      <c r="K515" s="221"/>
      <c r="L515" s="221"/>
      <c r="M515" s="221"/>
      <c r="N515" s="221"/>
      <c r="O515" s="221"/>
      <c r="P515" s="221"/>
      <c r="Q515" s="221"/>
      <c r="R515" s="221"/>
      <c r="S515" s="221"/>
      <c r="T515" s="221"/>
      <c r="U515" s="221"/>
    </row>
    <row r="516" spans="3:21" ht="15.75" customHeight="1" x14ac:dyDescent="0.2">
      <c r="C516" s="240"/>
      <c r="D516" s="221"/>
      <c r="E516" s="221"/>
      <c r="F516" s="221"/>
      <c r="G516" s="221"/>
      <c r="H516" s="221"/>
      <c r="I516" s="221"/>
      <c r="J516" s="221"/>
      <c r="K516" s="221"/>
      <c r="L516" s="221"/>
      <c r="M516" s="221"/>
      <c r="N516" s="221"/>
      <c r="O516" s="221"/>
      <c r="P516" s="221"/>
      <c r="Q516" s="221"/>
      <c r="R516" s="221"/>
      <c r="S516" s="221"/>
      <c r="T516" s="221"/>
      <c r="U516" s="221"/>
    </row>
    <row r="517" spans="3:21" ht="15.75" customHeight="1" x14ac:dyDescent="0.2">
      <c r="C517" s="240"/>
      <c r="D517" s="221"/>
      <c r="E517" s="221"/>
      <c r="F517" s="221"/>
      <c r="G517" s="221"/>
      <c r="H517" s="221"/>
      <c r="I517" s="221"/>
      <c r="J517" s="221"/>
      <c r="K517" s="221"/>
      <c r="L517" s="221"/>
      <c r="M517" s="221"/>
      <c r="N517" s="221"/>
      <c r="O517" s="221"/>
      <c r="P517" s="221"/>
      <c r="Q517" s="221"/>
      <c r="R517" s="221"/>
      <c r="S517" s="221"/>
      <c r="T517" s="221"/>
      <c r="U517" s="221"/>
    </row>
    <row r="518" spans="3:21" ht="15.75" customHeight="1" x14ac:dyDescent="0.2">
      <c r="C518" s="240"/>
      <c r="D518" s="221"/>
      <c r="E518" s="221"/>
      <c r="F518" s="221"/>
      <c r="G518" s="221"/>
      <c r="H518" s="221"/>
      <c r="I518" s="221"/>
      <c r="J518" s="221"/>
      <c r="K518" s="221"/>
      <c r="L518" s="221"/>
      <c r="M518" s="221"/>
      <c r="N518" s="221"/>
      <c r="O518" s="221"/>
      <c r="P518" s="221"/>
      <c r="Q518" s="221"/>
      <c r="R518" s="221"/>
      <c r="S518" s="221"/>
      <c r="T518" s="221"/>
      <c r="U518" s="221"/>
    </row>
    <row r="519" spans="3:21" ht="15.75" customHeight="1" x14ac:dyDescent="0.2">
      <c r="C519" s="240"/>
      <c r="D519" s="221"/>
      <c r="E519" s="221"/>
      <c r="F519" s="221"/>
      <c r="G519" s="221"/>
      <c r="H519" s="221"/>
      <c r="I519" s="221"/>
      <c r="J519" s="221"/>
      <c r="K519" s="221"/>
      <c r="L519" s="221"/>
      <c r="M519" s="221"/>
      <c r="N519" s="221"/>
      <c r="O519" s="221"/>
      <c r="P519" s="221"/>
      <c r="Q519" s="221"/>
      <c r="R519" s="221"/>
      <c r="S519" s="221"/>
      <c r="T519" s="221"/>
      <c r="U519" s="221"/>
    </row>
    <row r="520" spans="3:21" ht="15.75" customHeight="1" x14ac:dyDescent="0.2">
      <c r="C520" s="240"/>
      <c r="D520" s="221"/>
      <c r="E520" s="221"/>
      <c r="F520" s="221"/>
      <c r="G520" s="221"/>
      <c r="H520" s="221"/>
      <c r="I520" s="221"/>
      <c r="J520" s="221"/>
      <c r="K520" s="221"/>
      <c r="L520" s="221"/>
      <c r="M520" s="221"/>
      <c r="N520" s="221"/>
      <c r="O520" s="221"/>
      <c r="P520" s="221"/>
      <c r="Q520" s="221"/>
      <c r="R520" s="221"/>
      <c r="S520" s="221"/>
      <c r="T520" s="221"/>
      <c r="U520" s="221"/>
    </row>
    <row r="521" spans="3:21" ht="15.75" customHeight="1" x14ac:dyDescent="0.2">
      <c r="C521" s="240"/>
      <c r="D521" s="221"/>
      <c r="E521" s="221"/>
      <c r="F521" s="221"/>
      <c r="G521" s="221"/>
      <c r="H521" s="221"/>
      <c r="I521" s="221"/>
      <c r="J521" s="221"/>
      <c r="K521" s="221"/>
      <c r="L521" s="221"/>
      <c r="M521" s="221"/>
      <c r="N521" s="221"/>
      <c r="O521" s="221"/>
      <c r="P521" s="221"/>
      <c r="Q521" s="221"/>
      <c r="R521" s="221"/>
      <c r="S521" s="221"/>
      <c r="T521" s="221"/>
      <c r="U521" s="221"/>
    </row>
    <row r="522" spans="3:21" ht="15.75" customHeight="1" x14ac:dyDescent="0.2">
      <c r="C522" s="240"/>
      <c r="D522" s="221"/>
      <c r="E522" s="221"/>
      <c r="F522" s="221"/>
      <c r="G522" s="221"/>
      <c r="H522" s="221"/>
      <c r="I522" s="221"/>
      <c r="J522" s="221"/>
      <c r="K522" s="221"/>
      <c r="L522" s="221"/>
      <c r="M522" s="221"/>
      <c r="N522" s="221"/>
      <c r="O522" s="221"/>
      <c r="P522" s="221"/>
      <c r="Q522" s="221"/>
      <c r="R522" s="221"/>
      <c r="S522" s="221"/>
      <c r="T522" s="221"/>
      <c r="U522" s="221"/>
    </row>
    <row r="523" spans="3:21" ht="15.75" customHeight="1" x14ac:dyDescent="0.2">
      <c r="C523" s="240"/>
      <c r="D523" s="221"/>
      <c r="E523" s="221"/>
      <c r="F523" s="221"/>
      <c r="G523" s="221"/>
      <c r="H523" s="221"/>
      <c r="I523" s="221"/>
      <c r="J523" s="221"/>
      <c r="K523" s="221"/>
      <c r="L523" s="221"/>
      <c r="M523" s="221"/>
      <c r="N523" s="221"/>
      <c r="O523" s="221"/>
      <c r="P523" s="221"/>
      <c r="Q523" s="221"/>
      <c r="R523" s="221"/>
      <c r="S523" s="221"/>
      <c r="T523" s="221"/>
      <c r="U523" s="221"/>
    </row>
    <row r="524" spans="3:21" ht="15.75" customHeight="1" x14ac:dyDescent="0.2">
      <c r="C524" s="240"/>
      <c r="D524" s="221"/>
      <c r="E524" s="221"/>
      <c r="F524" s="221"/>
      <c r="G524" s="221"/>
      <c r="H524" s="221"/>
      <c r="I524" s="221"/>
      <c r="J524" s="221"/>
      <c r="K524" s="221"/>
      <c r="L524" s="221"/>
      <c r="M524" s="221"/>
      <c r="N524" s="221"/>
      <c r="O524" s="221"/>
      <c r="P524" s="221"/>
      <c r="Q524" s="221"/>
      <c r="R524" s="221"/>
      <c r="S524" s="221"/>
      <c r="T524" s="221"/>
      <c r="U524" s="221"/>
    </row>
    <row r="525" spans="3:21" ht="15.75" customHeight="1" x14ac:dyDescent="0.2">
      <c r="C525" s="240"/>
      <c r="D525" s="221"/>
      <c r="E525" s="221"/>
      <c r="F525" s="221"/>
      <c r="G525" s="221"/>
      <c r="H525" s="221"/>
      <c r="I525" s="221"/>
      <c r="J525" s="221"/>
      <c r="K525" s="221"/>
      <c r="L525" s="221"/>
      <c r="M525" s="221"/>
      <c r="N525" s="221"/>
      <c r="O525" s="221"/>
      <c r="P525" s="221"/>
      <c r="Q525" s="221"/>
      <c r="R525" s="221"/>
      <c r="S525" s="221"/>
      <c r="T525" s="221"/>
      <c r="U525" s="221"/>
    </row>
    <row r="526" spans="3:21" ht="15.75" customHeight="1" x14ac:dyDescent="0.2">
      <c r="C526" s="240"/>
      <c r="D526" s="221"/>
      <c r="E526" s="221"/>
      <c r="F526" s="221"/>
      <c r="G526" s="221"/>
      <c r="H526" s="221"/>
      <c r="I526" s="221"/>
      <c r="J526" s="221"/>
      <c r="K526" s="221"/>
      <c r="L526" s="221"/>
      <c r="M526" s="221"/>
      <c r="N526" s="221"/>
      <c r="O526" s="221"/>
      <c r="P526" s="221"/>
      <c r="Q526" s="221"/>
      <c r="R526" s="221"/>
      <c r="S526" s="221"/>
      <c r="T526" s="221"/>
      <c r="U526" s="221"/>
    </row>
    <row r="527" spans="3:21" ht="15.75" customHeight="1" x14ac:dyDescent="0.2">
      <c r="C527" s="240"/>
      <c r="D527" s="221"/>
      <c r="E527" s="221"/>
      <c r="F527" s="221"/>
      <c r="G527" s="221"/>
      <c r="H527" s="221"/>
      <c r="I527" s="221"/>
      <c r="J527" s="221"/>
      <c r="K527" s="221"/>
      <c r="L527" s="221"/>
      <c r="M527" s="221"/>
      <c r="N527" s="221"/>
      <c r="O527" s="221"/>
      <c r="P527" s="221"/>
      <c r="Q527" s="221"/>
      <c r="R527" s="221"/>
      <c r="S527" s="221"/>
      <c r="T527" s="221"/>
      <c r="U527" s="221"/>
    </row>
    <row r="528" spans="3:21" ht="15.75" customHeight="1" x14ac:dyDescent="0.2">
      <c r="C528" s="240"/>
      <c r="D528" s="221"/>
      <c r="E528" s="221"/>
      <c r="F528" s="221"/>
      <c r="G528" s="221"/>
      <c r="H528" s="221"/>
      <c r="I528" s="221"/>
      <c r="J528" s="221"/>
      <c r="K528" s="221"/>
      <c r="L528" s="221"/>
      <c r="M528" s="221"/>
      <c r="N528" s="221"/>
      <c r="O528" s="221"/>
      <c r="P528" s="221"/>
      <c r="Q528" s="221"/>
      <c r="R528" s="221"/>
      <c r="S528" s="221"/>
      <c r="T528" s="221"/>
      <c r="U528" s="221"/>
    </row>
    <row r="529" spans="3:21" ht="15.75" customHeight="1" x14ac:dyDescent="0.2">
      <c r="C529" s="240"/>
      <c r="D529" s="221"/>
      <c r="E529" s="221"/>
      <c r="F529" s="221"/>
      <c r="G529" s="221"/>
      <c r="H529" s="221"/>
      <c r="I529" s="221"/>
      <c r="J529" s="221"/>
      <c r="K529" s="221"/>
      <c r="L529" s="221"/>
      <c r="M529" s="221"/>
      <c r="N529" s="221"/>
      <c r="O529" s="221"/>
      <c r="P529" s="221"/>
      <c r="Q529" s="221"/>
      <c r="R529" s="221"/>
      <c r="S529" s="221"/>
      <c r="T529" s="221"/>
      <c r="U529" s="221"/>
    </row>
    <row r="530" spans="3:21" ht="15.75" customHeight="1" x14ac:dyDescent="0.2">
      <c r="C530" s="240"/>
      <c r="D530" s="221"/>
      <c r="E530" s="221"/>
      <c r="F530" s="221"/>
      <c r="G530" s="221"/>
      <c r="H530" s="221"/>
      <c r="I530" s="221"/>
      <c r="J530" s="221"/>
      <c r="K530" s="221"/>
      <c r="L530" s="221"/>
      <c r="M530" s="221"/>
      <c r="N530" s="221"/>
      <c r="O530" s="221"/>
      <c r="P530" s="221"/>
      <c r="Q530" s="221"/>
      <c r="R530" s="221"/>
      <c r="S530" s="221"/>
      <c r="T530" s="221"/>
      <c r="U530" s="221"/>
    </row>
    <row r="531" spans="3:21" ht="15.75" customHeight="1" x14ac:dyDescent="0.2">
      <c r="C531" s="240"/>
      <c r="D531" s="221"/>
      <c r="E531" s="221"/>
      <c r="F531" s="221"/>
      <c r="G531" s="221"/>
      <c r="H531" s="221"/>
      <c r="I531" s="221"/>
      <c r="J531" s="221"/>
      <c r="K531" s="221"/>
      <c r="L531" s="221"/>
      <c r="M531" s="221"/>
      <c r="N531" s="221"/>
      <c r="O531" s="221"/>
      <c r="P531" s="221"/>
      <c r="Q531" s="221"/>
      <c r="R531" s="221"/>
      <c r="S531" s="221"/>
      <c r="T531" s="221"/>
      <c r="U531" s="221"/>
    </row>
    <row r="532" spans="3:21" ht="15.75" customHeight="1" x14ac:dyDescent="0.2">
      <c r="C532" s="240"/>
      <c r="D532" s="221"/>
      <c r="E532" s="221"/>
      <c r="F532" s="221"/>
      <c r="G532" s="221"/>
      <c r="H532" s="221"/>
      <c r="I532" s="221"/>
      <c r="J532" s="221"/>
      <c r="K532" s="221"/>
      <c r="L532" s="221"/>
      <c r="M532" s="221"/>
      <c r="N532" s="221"/>
      <c r="O532" s="221"/>
      <c r="P532" s="221"/>
      <c r="Q532" s="221"/>
      <c r="R532" s="221"/>
      <c r="S532" s="221"/>
      <c r="T532" s="221"/>
      <c r="U532" s="221"/>
    </row>
    <row r="533" spans="3:21" ht="15.75" customHeight="1" x14ac:dyDescent="0.2">
      <c r="C533" s="240"/>
      <c r="D533" s="221"/>
      <c r="E533" s="221"/>
      <c r="F533" s="221"/>
      <c r="G533" s="221"/>
      <c r="H533" s="221"/>
      <c r="I533" s="221"/>
      <c r="J533" s="221"/>
      <c r="K533" s="221"/>
      <c r="L533" s="221"/>
      <c r="M533" s="221"/>
      <c r="N533" s="221"/>
      <c r="O533" s="221"/>
      <c r="P533" s="221"/>
      <c r="Q533" s="221"/>
      <c r="R533" s="221"/>
      <c r="S533" s="221"/>
      <c r="T533" s="221"/>
      <c r="U533" s="221"/>
    </row>
    <row r="534" spans="3:21" ht="15.75" customHeight="1" x14ac:dyDescent="0.2">
      <c r="C534" s="240"/>
      <c r="D534" s="221"/>
      <c r="E534" s="221"/>
      <c r="F534" s="221"/>
      <c r="G534" s="221"/>
      <c r="H534" s="221"/>
      <c r="I534" s="221"/>
      <c r="J534" s="221"/>
      <c r="K534" s="221"/>
      <c r="L534" s="221"/>
      <c r="M534" s="221"/>
      <c r="N534" s="221"/>
      <c r="O534" s="221"/>
      <c r="P534" s="221"/>
      <c r="Q534" s="221"/>
      <c r="R534" s="221"/>
      <c r="S534" s="221"/>
      <c r="T534" s="221"/>
      <c r="U534" s="221"/>
    </row>
    <row r="535" spans="3:21" ht="15.75" customHeight="1" x14ac:dyDescent="0.2">
      <c r="C535" s="240"/>
      <c r="D535" s="221"/>
      <c r="E535" s="221"/>
      <c r="F535" s="221"/>
      <c r="G535" s="221"/>
      <c r="H535" s="221"/>
      <c r="I535" s="221"/>
      <c r="J535" s="221"/>
      <c r="K535" s="221"/>
      <c r="L535" s="221"/>
      <c r="M535" s="221"/>
      <c r="N535" s="221"/>
      <c r="O535" s="221"/>
      <c r="P535" s="221"/>
      <c r="Q535" s="221"/>
      <c r="R535" s="221"/>
      <c r="S535" s="221"/>
      <c r="T535" s="221"/>
      <c r="U535" s="221"/>
    </row>
    <row r="536" spans="3:21" ht="15.75" customHeight="1" x14ac:dyDescent="0.2">
      <c r="C536" s="240"/>
      <c r="D536" s="221"/>
      <c r="E536" s="221"/>
      <c r="F536" s="221"/>
      <c r="G536" s="221"/>
      <c r="H536" s="221"/>
      <c r="I536" s="221"/>
      <c r="J536" s="221"/>
      <c r="K536" s="221"/>
      <c r="L536" s="221"/>
      <c r="M536" s="221"/>
      <c r="N536" s="221"/>
      <c r="O536" s="221"/>
      <c r="P536" s="221"/>
      <c r="Q536" s="221"/>
      <c r="R536" s="221"/>
      <c r="S536" s="221"/>
      <c r="T536" s="221"/>
      <c r="U536" s="221"/>
    </row>
    <row r="537" spans="3:21" ht="15.75" customHeight="1" x14ac:dyDescent="0.2">
      <c r="C537" s="240"/>
      <c r="D537" s="221"/>
      <c r="E537" s="221"/>
      <c r="F537" s="221"/>
      <c r="G537" s="221"/>
      <c r="H537" s="221"/>
      <c r="I537" s="221"/>
      <c r="J537" s="221"/>
      <c r="K537" s="221"/>
      <c r="L537" s="221"/>
      <c r="M537" s="221"/>
      <c r="N537" s="221"/>
      <c r="O537" s="221"/>
      <c r="P537" s="221"/>
      <c r="Q537" s="221"/>
      <c r="R537" s="221"/>
      <c r="S537" s="221"/>
      <c r="T537" s="221"/>
      <c r="U537" s="221"/>
    </row>
    <row r="538" spans="3:21" ht="15.75" customHeight="1" x14ac:dyDescent="0.2">
      <c r="C538" s="240"/>
      <c r="D538" s="221"/>
      <c r="E538" s="221"/>
      <c r="F538" s="221"/>
      <c r="G538" s="221"/>
      <c r="H538" s="221"/>
      <c r="I538" s="221"/>
      <c r="J538" s="221"/>
      <c r="K538" s="221"/>
      <c r="L538" s="221"/>
      <c r="M538" s="221"/>
      <c r="N538" s="221"/>
      <c r="O538" s="221"/>
      <c r="P538" s="221"/>
      <c r="Q538" s="221"/>
      <c r="R538" s="221"/>
      <c r="S538" s="221"/>
      <c r="T538" s="221"/>
      <c r="U538" s="221"/>
    </row>
    <row r="539" spans="3:21" ht="15.75" customHeight="1" x14ac:dyDescent="0.2">
      <c r="C539" s="240"/>
      <c r="D539" s="221"/>
      <c r="E539" s="221"/>
      <c r="F539" s="221"/>
      <c r="G539" s="221"/>
      <c r="H539" s="221"/>
      <c r="I539" s="221"/>
      <c r="J539" s="221"/>
      <c r="K539" s="221"/>
      <c r="L539" s="221"/>
      <c r="M539" s="221"/>
      <c r="N539" s="221"/>
      <c r="O539" s="221"/>
      <c r="P539" s="221"/>
      <c r="Q539" s="221"/>
      <c r="R539" s="221"/>
      <c r="S539" s="221"/>
      <c r="T539" s="221"/>
      <c r="U539" s="221"/>
    </row>
    <row r="540" spans="3:21" ht="15.75" customHeight="1" x14ac:dyDescent="0.2">
      <c r="C540" s="240"/>
      <c r="D540" s="221"/>
      <c r="E540" s="221"/>
      <c r="F540" s="221"/>
      <c r="G540" s="221"/>
      <c r="H540" s="221"/>
      <c r="I540" s="221"/>
      <c r="J540" s="221"/>
      <c r="K540" s="221"/>
      <c r="L540" s="221"/>
      <c r="M540" s="221"/>
      <c r="N540" s="221"/>
      <c r="O540" s="221"/>
      <c r="P540" s="221"/>
      <c r="Q540" s="221"/>
      <c r="R540" s="221"/>
      <c r="S540" s="221"/>
      <c r="T540" s="221"/>
      <c r="U540" s="221"/>
    </row>
    <row r="541" spans="3:21" ht="15.75" customHeight="1" x14ac:dyDescent="0.2">
      <c r="C541" s="240"/>
      <c r="D541" s="221"/>
      <c r="E541" s="221"/>
      <c r="F541" s="221"/>
      <c r="G541" s="221"/>
      <c r="H541" s="221"/>
      <c r="I541" s="221"/>
      <c r="J541" s="221"/>
      <c r="K541" s="221"/>
      <c r="L541" s="221"/>
      <c r="M541" s="221"/>
      <c r="N541" s="221"/>
      <c r="O541" s="221"/>
      <c r="P541" s="221"/>
      <c r="Q541" s="221"/>
      <c r="R541" s="221"/>
      <c r="S541" s="221"/>
      <c r="T541" s="221"/>
      <c r="U541" s="221"/>
    </row>
    <row r="542" spans="3:21" ht="15.75" customHeight="1" x14ac:dyDescent="0.2">
      <c r="C542" s="240"/>
      <c r="D542" s="221"/>
      <c r="E542" s="221"/>
      <c r="F542" s="221"/>
      <c r="G542" s="221"/>
      <c r="H542" s="221"/>
      <c r="I542" s="221"/>
      <c r="J542" s="221"/>
      <c r="K542" s="221"/>
      <c r="L542" s="221"/>
      <c r="M542" s="221"/>
      <c r="N542" s="221"/>
      <c r="O542" s="221"/>
      <c r="P542" s="221"/>
      <c r="Q542" s="221"/>
      <c r="R542" s="221"/>
      <c r="S542" s="221"/>
      <c r="T542" s="221"/>
      <c r="U542" s="221"/>
    </row>
    <row r="543" spans="3:21" ht="15.75" customHeight="1" x14ac:dyDescent="0.2">
      <c r="C543" s="240"/>
      <c r="D543" s="221"/>
      <c r="E543" s="221"/>
      <c r="F543" s="221"/>
      <c r="G543" s="221"/>
      <c r="H543" s="221"/>
      <c r="I543" s="221"/>
      <c r="J543" s="221"/>
      <c r="K543" s="221"/>
      <c r="L543" s="221"/>
      <c r="M543" s="221"/>
      <c r="N543" s="221"/>
      <c r="O543" s="221"/>
      <c r="P543" s="221"/>
      <c r="Q543" s="221"/>
      <c r="R543" s="221"/>
      <c r="S543" s="221"/>
      <c r="T543" s="221"/>
      <c r="U543" s="221"/>
    </row>
    <row r="544" spans="3:21" ht="15.75" customHeight="1" x14ac:dyDescent="0.2">
      <c r="C544" s="240"/>
      <c r="D544" s="221"/>
      <c r="E544" s="221"/>
      <c r="F544" s="221"/>
      <c r="G544" s="221"/>
      <c r="H544" s="221"/>
      <c r="I544" s="221"/>
      <c r="J544" s="221"/>
      <c r="K544" s="221"/>
      <c r="L544" s="221"/>
      <c r="M544" s="221"/>
      <c r="N544" s="221"/>
      <c r="O544" s="221"/>
      <c r="P544" s="221"/>
      <c r="Q544" s="221"/>
      <c r="R544" s="221"/>
      <c r="S544" s="221"/>
      <c r="T544" s="221"/>
      <c r="U544" s="221"/>
    </row>
    <row r="545" spans="3:21" ht="15.75" customHeight="1" x14ac:dyDescent="0.2">
      <c r="C545" s="240"/>
      <c r="D545" s="221"/>
      <c r="E545" s="221"/>
      <c r="F545" s="221"/>
      <c r="G545" s="221"/>
      <c r="H545" s="221"/>
      <c r="I545" s="221"/>
      <c r="J545" s="221"/>
      <c r="K545" s="221"/>
      <c r="L545" s="221"/>
      <c r="M545" s="221"/>
      <c r="N545" s="221"/>
      <c r="O545" s="221"/>
      <c r="P545" s="221"/>
      <c r="Q545" s="221"/>
      <c r="R545" s="221"/>
      <c r="S545" s="221"/>
      <c r="T545" s="221"/>
      <c r="U545" s="221"/>
    </row>
    <row r="546" spans="3:21" ht="15.75" customHeight="1" x14ac:dyDescent="0.2">
      <c r="C546" s="240"/>
      <c r="D546" s="221"/>
      <c r="E546" s="221"/>
      <c r="F546" s="221"/>
      <c r="G546" s="221"/>
      <c r="H546" s="221"/>
      <c r="I546" s="221"/>
      <c r="J546" s="221"/>
      <c r="K546" s="221"/>
      <c r="L546" s="221"/>
      <c r="M546" s="221"/>
      <c r="N546" s="221"/>
      <c r="O546" s="221"/>
      <c r="P546" s="221"/>
      <c r="Q546" s="221"/>
      <c r="R546" s="221"/>
      <c r="S546" s="221"/>
      <c r="T546" s="221"/>
      <c r="U546" s="221"/>
    </row>
    <row r="547" spans="3:21" ht="15.75" customHeight="1" x14ac:dyDescent="0.2">
      <c r="C547" s="240"/>
      <c r="D547" s="221"/>
      <c r="E547" s="221"/>
      <c r="F547" s="221"/>
      <c r="G547" s="221"/>
      <c r="H547" s="221"/>
      <c r="I547" s="221"/>
      <c r="J547" s="221"/>
      <c r="K547" s="221"/>
      <c r="L547" s="221"/>
      <c r="M547" s="221"/>
      <c r="N547" s="221"/>
      <c r="O547" s="221"/>
      <c r="P547" s="221"/>
      <c r="Q547" s="221"/>
      <c r="R547" s="221"/>
      <c r="S547" s="221"/>
      <c r="T547" s="221"/>
      <c r="U547" s="221"/>
    </row>
    <row r="548" spans="3:21" ht="15.75" customHeight="1" x14ac:dyDescent="0.2">
      <c r="C548" s="240"/>
      <c r="D548" s="221"/>
      <c r="E548" s="221"/>
      <c r="F548" s="221"/>
      <c r="G548" s="221"/>
      <c r="H548" s="221"/>
      <c r="I548" s="221"/>
      <c r="J548" s="221"/>
      <c r="K548" s="221"/>
      <c r="L548" s="221"/>
      <c r="M548" s="221"/>
      <c r="N548" s="221"/>
      <c r="O548" s="221"/>
      <c r="P548" s="221"/>
      <c r="Q548" s="221"/>
      <c r="R548" s="221"/>
      <c r="S548" s="221"/>
      <c r="T548" s="221"/>
      <c r="U548" s="221"/>
    </row>
    <row r="549" spans="3:21" ht="15.75" customHeight="1" x14ac:dyDescent="0.2">
      <c r="C549" s="240"/>
      <c r="D549" s="221"/>
      <c r="E549" s="221"/>
      <c r="F549" s="221"/>
      <c r="G549" s="221"/>
      <c r="H549" s="221"/>
      <c r="I549" s="221"/>
      <c r="J549" s="221"/>
      <c r="K549" s="221"/>
      <c r="L549" s="221"/>
      <c r="M549" s="221"/>
      <c r="N549" s="221"/>
      <c r="O549" s="221"/>
      <c r="P549" s="221"/>
      <c r="Q549" s="221"/>
      <c r="R549" s="221"/>
      <c r="S549" s="221"/>
      <c r="T549" s="221"/>
      <c r="U549" s="221"/>
    </row>
    <row r="550" spans="3:21" ht="15.75" customHeight="1" x14ac:dyDescent="0.2">
      <c r="C550" s="240"/>
      <c r="D550" s="221"/>
      <c r="E550" s="221"/>
      <c r="F550" s="221"/>
      <c r="G550" s="221"/>
      <c r="H550" s="221"/>
      <c r="I550" s="221"/>
      <c r="J550" s="221"/>
      <c r="K550" s="221"/>
      <c r="L550" s="221"/>
      <c r="M550" s="221"/>
      <c r="N550" s="221"/>
      <c r="O550" s="221"/>
      <c r="P550" s="221"/>
      <c r="Q550" s="221"/>
      <c r="R550" s="221"/>
      <c r="S550" s="221"/>
      <c r="T550" s="221"/>
      <c r="U550" s="221"/>
    </row>
    <row r="551" spans="3:21" ht="15.75" customHeight="1" x14ac:dyDescent="0.2">
      <c r="C551" s="240"/>
      <c r="D551" s="221"/>
      <c r="E551" s="221"/>
      <c r="F551" s="221"/>
      <c r="G551" s="221"/>
      <c r="H551" s="221"/>
      <c r="I551" s="221"/>
      <c r="J551" s="221"/>
      <c r="K551" s="221"/>
      <c r="L551" s="221"/>
      <c r="M551" s="221"/>
      <c r="N551" s="221"/>
      <c r="O551" s="221"/>
      <c r="P551" s="221"/>
      <c r="Q551" s="221"/>
      <c r="R551" s="221"/>
      <c r="S551" s="221"/>
      <c r="T551" s="221"/>
      <c r="U551" s="221"/>
    </row>
    <row r="552" spans="3:21" ht="15.75" customHeight="1" x14ac:dyDescent="0.2">
      <c r="C552" s="240"/>
      <c r="D552" s="221"/>
      <c r="E552" s="221"/>
      <c r="F552" s="221"/>
      <c r="G552" s="221"/>
      <c r="H552" s="221"/>
      <c r="I552" s="221"/>
      <c r="J552" s="221"/>
      <c r="K552" s="221"/>
      <c r="L552" s="221"/>
      <c r="M552" s="221"/>
      <c r="N552" s="221"/>
      <c r="O552" s="221"/>
      <c r="P552" s="221"/>
      <c r="Q552" s="221"/>
      <c r="R552" s="221"/>
      <c r="S552" s="221"/>
      <c r="T552" s="221"/>
      <c r="U552" s="221"/>
    </row>
    <row r="553" spans="3:21" ht="15.75" customHeight="1" x14ac:dyDescent="0.2">
      <c r="C553" s="240"/>
      <c r="D553" s="221"/>
      <c r="E553" s="221"/>
      <c r="F553" s="221"/>
      <c r="G553" s="221"/>
      <c r="H553" s="221"/>
      <c r="I553" s="221"/>
      <c r="J553" s="221"/>
      <c r="K553" s="221"/>
      <c r="L553" s="221"/>
      <c r="M553" s="221"/>
      <c r="N553" s="221"/>
      <c r="O553" s="221"/>
      <c r="P553" s="221"/>
      <c r="Q553" s="221"/>
      <c r="R553" s="221"/>
      <c r="S553" s="221"/>
      <c r="T553" s="221"/>
      <c r="U553" s="221"/>
    </row>
    <row r="554" spans="3:21" ht="15.75" customHeight="1" x14ac:dyDescent="0.2">
      <c r="C554" s="240"/>
      <c r="D554" s="221"/>
      <c r="E554" s="221"/>
      <c r="F554" s="221"/>
      <c r="G554" s="221"/>
      <c r="H554" s="221"/>
      <c r="I554" s="221"/>
      <c r="J554" s="221"/>
      <c r="K554" s="221"/>
      <c r="L554" s="221"/>
      <c r="M554" s="221"/>
      <c r="N554" s="221"/>
      <c r="O554" s="221"/>
      <c r="P554" s="221"/>
      <c r="Q554" s="221"/>
      <c r="R554" s="221"/>
      <c r="S554" s="221"/>
      <c r="T554" s="221"/>
      <c r="U554" s="221"/>
    </row>
    <row r="555" spans="3:21" ht="15.75" customHeight="1" x14ac:dyDescent="0.2">
      <c r="C555" s="240"/>
      <c r="D555" s="221"/>
      <c r="E555" s="221"/>
      <c r="F555" s="221"/>
      <c r="G555" s="221"/>
      <c r="H555" s="221"/>
      <c r="I555" s="221"/>
      <c r="J555" s="221"/>
      <c r="K555" s="221"/>
      <c r="L555" s="221"/>
      <c r="M555" s="221"/>
      <c r="N555" s="221"/>
      <c r="O555" s="221"/>
      <c r="P555" s="221"/>
      <c r="Q555" s="221"/>
      <c r="R555" s="221"/>
      <c r="S555" s="221"/>
      <c r="T555" s="221"/>
      <c r="U555" s="221"/>
    </row>
    <row r="556" spans="3:21" ht="15.75" customHeight="1" x14ac:dyDescent="0.2">
      <c r="C556" s="240"/>
      <c r="D556" s="221"/>
      <c r="E556" s="221"/>
      <c r="F556" s="221"/>
      <c r="G556" s="221"/>
      <c r="H556" s="221"/>
      <c r="I556" s="221"/>
      <c r="J556" s="221"/>
      <c r="K556" s="221"/>
      <c r="L556" s="221"/>
      <c r="M556" s="221"/>
      <c r="N556" s="221"/>
      <c r="O556" s="221"/>
      <c r="P556" s="221"/>
      <c r="Q556" s="221"/>
      <c r="R556" s="221"/>
      <c r="S556" s="221"/>
      <c r="T556" s="221"/>
      <c r="U556" s="221"/>
    </row>
    <row r="557" spans="3:21" ht="15.75" customHeight="1" x14ac:dyDescent="0.2">
      <c r="C557" s="240"/>
      <c r="D557" s="221"/>
      <c r="E557" s="221"/>
      <c r="F557" s="221"/>
      <c r="G557" s="221"/>
      <c r="H557" s="221"/>
      <c r="I557" s="221"/>
      <c r="J557" s="221"/>
      <c r="K557" s="221"/>
      <c r="L557" s="221"/>
      <c r="M557" s="221"/>
      <c r="N557" s="221"/>
      <c r="O557" s="221"/>
      <c r="P557" s="221"/>
      <c r="Q557" s="221"/>
      <c r="R557" s="221"/>
      <c r="S557" s="221"/>
      <c r="T557" s="221"/>
      <c r="U557" s="221"/>
    </row>
    <row r="558" spans="3:21" ht="15.75" customHeight="1" x14ac:dyDescent="0.2">
      <c r="C558" s="240"/>
      <c r="D558" s="221"/>
      <c r="E558" s="221"/>
      <c r="F558" s="221"/>
      <c r="G558" s="221"/>
      <c r="H558" s="221"/>
      <c r="I558" s="221"/>
      <c r="J558" s="221"/>
      <c r="K558" s="221"/>
      <c r="L558" s="221"/>
      <c r="M558" s="221"/>
      <c r="N558" s="221"/>
      <c r="O558" s="221"/>
      <c r="P558" s="221"/>
      <c r="Q558" s="221"/>
      <c r="R558" s="221"/>
      <c r="S558" s="221"/>
      <c r="T558" s="221"/>
      <c r="U558" s="221"/>
    </row>
    <row r="559" spans="3:21" ht="15.75" customHeight="1" x14ac:dyDescent="0.2">
      <c r="C559" s="240"/>
      <c r="D559" s="221"/>
      <c r="E559" s="221"/>
      <c r="F559" s="221"/>
      <c r="G559" s="221"/>
      <c r="H559" s="221"/>
      <c r="I559" s="221"/>
      <c r="J559" s="221"/>
      <c r="K559" s="221"/>
      <c r="L559" s="221"/>
      <c r="M559" s="221"/>
      <c r="N559" s="221"/>
      <c r="O559" s="221"/>
      <c r="P559" s="221"/>
      <c r="Q559" s="221"/>
      <c r="R559" s="221"/>
      <c r="S559" s="221"/>
      <c r="T559" s="221"/>
      <c r="U559" s="221"/>
    </row>
    <row r="560" spans="3:21" ht="15.75" customHeight="1" x14ac:dyDescent="0.2">
      <c r="C560" s="240"/>
      <c r="D560" s="221"/>
      <c r="E560" s="221"/>
      <c r="F560" s="221"/>
      <c r="G560" s="221"/>
      <c r="H560" s="221"/>
      <c r="I560" s="221"/>
      <c r="J560" s="221"/>
      <c r="K560" s="221"/>
      <c r="L560" s="221"/>
      <c r="M560" s="221"/>
      <c r="N560" s="221"/>
      <c r="O560" s="221"/>
      <c r="P560" s="221"/>
      <c r="Q560" s="221"/>
      <c r="R560" s="221"/>
      <c r="S560" s="221"/>
      <c r="T560" s="221"/>
      <c r="U560" s="221"/>
    </row>
    <row r="561" spans="3:21" ht="15.75" customHeight="1" x14ac:dyDescent="0.2">
      <c r="C561" s="240"/>
      <c r="D561" s="221"/>
      <c r="E561" s="221"/>
      <c r="F561" s="221"/>
      <c r="G561" s="221"/>
      <c r="H561" s="221"/>
      <c r="I561" s="221"/>
      <c r="J561" s="221"/>
      <c r="K561" s="221"/>
      <c r="L561" s="221"/>
      <c r="M561" s="221"/>
      <c r="N561" s="221"/>
      <c r="O561" s="221"/>
      <c r="P561" s="221"/>
      <c r="Q561" s="221"/>
      <c r="R561" s="221"/>
      <c r="S561" s="221"/>
      <c r="T561" s="221"/>
      <c r="U561" s="221"/>
    </row>
    <row r="562" spans="3:21" ht="15.75" customHeight="1" x14ac:dyDescent="0.2">
      <c r="C562" s="240"/>
      <c r="D562" s="221"/>
      <c r="E562" s="221"/>
      <c r="F562" s="221"/>
      <c r="G562" s="221"/>
      <c r="H562" s="221"/>
      <c r="I562" s="221"/>
      <c r="J562" s="221"/>
      <c r="K562" s="221"/>
      <c r="L562" s="221"/>
      <c r="M562" s="221"/>
      <c r="N562" s="221"/>
      <c r="O562" s="221"/>
      <c r="P562" s="221"/>
      <c r="Q562" s="221"/>
      <c r="R562" s="221"/>
      <c r="S562" s="221"/>
      <c r="T562" s="221"/>
      <c r="U562" s="221"/>
    </row>
    <row r="563" spans="3:21" ht="15.75" customHeight="1" x14ac:dyDescent="0.2">
      <c r="C563" s="240"/>
      <c r="D563" s="221"/>
      <c r="E563" s="221"/>
      <c r="F563" s="221"/>
      <c r="G563" s="221"/>
      <c r="H563" s="221"/>
      <c r="I563" s="221"/>
      <c r="J563" s="221"/>
      <c r="K563" s="221"/>
      <c r="L563" s="221"/>
      <c r="M563" s="221"/>
      <c r="N563" s="221"/>
      <c r="O563" s="221"/>
      <c r="P563" s="221"/>
      <c r="Q563" s="221"/>
      <c r="R563" s="221"/>
      <c r="S563" s="221"/>
      <c r="T563" s="221"/>
      <c r="U563" s="221"/>
    </row>
    <row r="564" spans="3:21" ht="15.75" customHeight="1" x14ac:dyDescent="0.2">
      <c r="C564" s="240"/>
      <c r="D564" s="221"/>
      <c r="E564" s="221"/>
      <c r="F564" s="221"/>
      <c r="G564" s="221"/>
      <c r="H564" s="221"/>
      <c r="I564" s="221"/>
      <c r="J564" s="221"/>
      <c r="K564" s="221"/>
      <c r="L564" s="221"/>
      <c r="M564" s="221"/>
      <c r="N564" s="221"/>
      <c r="O564" s="221"/>
      <c r="P564" s="221"/>
      <c r="Q564" s="221"/>
      <c r="R564" s="221"/>
      <c r="S564" s="221"/>
      <c r="T564" s="221"/>
      <c r="U564" s="221"/>
    </row>
    <row r="565" spans="3:21" ht="15.75" customHeight="1" x14ac:dyDescent="0.2">
      <c r="C565" s="240"/>
      <c r="D565" s="221"/>
      <c r="E565" s="221"/>
      <c r="F565" s="221"/>
      <c r="G565" s="221"/>
      <c r="H565" s="221"/>
      <c r="I565" s="221"/>
      <c r="J565" s="221"/>
      <c r="K565" s="221"/>
      <c r="L565" s="221"/>
      <c r="M565" s="221"/>
      <c r="N565" s="221"/>
      <c r="O565" s="221"/>
      <c r="P565" s="221"/>
      <c r="Q565" s="221"/>
      <c r="R565" s="221"/>
      <c r="S565" s="221"/>
      <c r="T565" s="221"/>
      <c r="U565" s="221"/>
    </row>
    <row r="566" spans="3:21" ht="15.75" customHeight="1" x14ac:dyDescent="0.2">
      <c r="C566" s="240"/>
      <c r="D566" s="221"/>
      <c r="E566" s="221"/>
      <c r="F566" s="221"/>
      <c r="G566" s="221"/>
      <c r="H566" s="221"/>
      <c r="I566" s="221"/>
      <c r="J566" s="221"/>
      <c r="K566" s="221"/>
      <c r="L566" s="221"/>
      <c r="M566" s="221"/>
      <c r="N566" s="221"/>
      <c r="O566" s="221"/>
      <c r="P566" s="221"/>
      <c r="Q566" s="221"/>
      <c r="R566" s="221"/>
      <c r="S566" s="221"/>
      <c r="T566" s="221"/>
      <c r="U566" s="221"/>
    </row>
    <row r="567" spans="3:21" ht="15.75" customHeight="1" x14ac:dyDescent="0.2">
      <c r="C567" s="240"/>
      <c r="D567" s="221"/>
      <c r="E567" s="221"/>
      <c r="F567" s="221"/>
      <c r="G567" s="221"/>
      <c r="H567" s="221"/>
      <c r="I567" s="221"/>
      <c r="J567" s="221"/>
      <c r="K567" s="221"/>
      <c r="L567" s="221"/>
      <c r="M567" s="221"/>
      <c r="N567" s="221"/>
      <c r="O567" s="221"/>
      <c r="P567" s="221"/>
      <c r="Q567" s="221"/>
      <c r="R567" s="221"/>
      <c r="S567" s="221"/>
      <c r="T567" s="221"/>
      <c r="U567" s="221"/>
    </row>
    <row r="568" spans="3:21" ht="15.75" customHeight="1" x14ac:dyDescent="0.2">
      <c r="C568" s="240"/>
      <c r="D568" s="221"/>
      <c r="E568" s="221"/>
      <c r="F568" s="221"/>
      <c r="G568" s="221"/>
      <c r="H568" s="221"/>
      <c r="I568" s="221"/>
      <c r="J568" s="221"/>
      <c r="K568" s="221"/>
      <c r="L568" s="221"/>
      <c r="M568" s="221"/>
      <c r="N568" s="221"/>
      <c r="O568" s="221"/>
      <c r="P568" s="221"/>
      <c r="Q568" s="221"/>
      <c r="R568" s="221"/>
      <c r="S568" s="221"/>
      <c r="T568" s="221"/>
      <c r="U568" s="221"/>
    </row>
    <row r="569" spans="3:21" ht="15.75" customHeight="1" x14ac:dyDescent="0.2">
      <c r="C569" s="240"/>
      <c r="D569" s="221"/>
      <c r="E569" s="221"/>
      <c r="F569" s="221"/>
      <c r="G569" s="221"/>
      <c r="H569" s="221"/>
      <c r="I569" s="221"/>
      <c r="J569" s="221"/>
      <c r="K569" s="221"/>
      <c r="L569" s="221"/>
      <c r="M569" s="221"/>
      <c r="N569" s="221"/>
      <c r="O569" s="221"/>
      <c r="P569" s="221"/>
      <c r="Q569" s="221"/>
      <c r="R569" s="221"/>
      <c r="S569" s="221"/>
      <c r="T569" s="221"/>
      <c r="U569" s="221"/>
    </row>
    <row r="570" spans="3:21" ht="15.75" customHeight="1" x14ac:dyDescent="0.2">
      <c r="C570" s="240"/>
      <c r="D570" s="221"/>
      <c r="E570" s="221"/>
      <c r="F570" s="221"/>
      <c r="G570" s="221"/>
      <c r="H570" s="221"/>
      <c r="I570" s="221"/>
      <c r="J570" s="221"/>
      <c r="K570" s="221"/>
      <c r="L570" s="221"/>
      <c r="M570" s="221"/>
      <c r="N570" s="221"/>
      <c r="O570" s="221"/>
      <c r="P570" s="221"/>
      <c r="Q570" s="221"/>
      <c r="R570" s="221"/>
      <c r="S570" s="221"/>
      <c r="T570" s="221"/>
      <c r="U570" s="221"/>
    </row>
    <row r="571" spans="3:21" ht="15.75" customHeight="1" x14ac:dyDescent="0.2">
      <c r="C571" s="240"/>
      <c r="D571" s="221"/>
      <c r="E571" s="221"/>
      <c r="F571" s="221"/>
      <c r="G571" s="221"/>
      <c r="H571" s="221"/>
      <c r="I571" s="221"/>
      <c r="J571" s="221"/>
      <c r="K571" s="221"/>
      <c r="L571" s="221"/>
      <c r="M571" s="221"/>
      <c r="N571" s="221"/>
      <c r="O571" s="221"/>
      <c r="P571" s="221"/>
      <c r="Q571" s="221"/>
      <c r="R571" s="221"/>
      <c r="S571" s="221"/>
      <c r="T571" s="221"/>
      <c r="U571" s="221"/>
    </row>
    <row r="572" spans="3:21" ht="15.75" customHeight="1" x14ac:dyDescent="0.2">
      <c r="C572" s="240"/>
      <c r="D572" s="221"/>
      <c r="E572" s="221"/>
      <c r="F572" s="221"/>
      <c r="G572" s="221"/>
      <c r="H572" s="221"/>
      <c r="I572" s="221"/>
      <c r="J572" s="221"/>
      <c r="K572" s="221"/>
      <c r="L572" s="221"/>
      <c r="M572" s="221"/>
      <c r="N572" s="221"/>
      <c r="O572" s="221"/>
      <c r="P572" s="221"/>
      <c r="Q572" s="221"/>
      <c r="R572" s="221"/>
      <c r="S572" s="221"/>
      <c r="T572" s="221"/>
      <c r="U572" s="221"/>
    </row>
    <row r="573" spans="3:21" ht="15.75" customHeight="1" x14ac:dyDescent="0.2">
      <c r="C573" s="240"/>
      <c r="D573" s="221"/>
      <c r="E573" s="221"/>
      <c r="F573" s="221"/>
      <c r="G573" s="221"/>
      <c r="H573" s="221"/>
      <c r="I573" s="221"/>
      <c r="J573" s="221"/>
      <c r="K573" s="221"/>
      <c r="L573" s="221"/>
      <c r="M573" s="221"/>
      <c r="N573" s="221"/>
      <c r="O573" s="221"/>
      <c r="P573" s="221"/>
      <c r="Q573" s="221"/>
      <c r="R573" s="221"/>
      <c r="S573" s="221"/>
      <c r="T573" s="221"/>
      <c r="U573" s="221"/>
    </row>
    <row r="574" spans="3:21" ht="15.75" customHeight="1" x14ac:dyDescent="0.2">
      <c r="C574" s="240"/>
      <c r="D574" s="221"/>
      <c r="E574" s="221"/>
      <c r="F574" s="221"/>
      <c r="G574" s="221"/>
      <c r="H574" s="221"/>
      <c r="I574" s="221"/>
      <c r="J574" s="221"/>
      <c r="K574" s="221"/>
      <c r="L574" s="221"/>
      <c r="M574" s="221"/>
      <c r="N574" s="221"/>
      <c r="O574" s="221"/>
      <c r="P574" s="221"/>
      <c r="Q574" s="221"/>
      <c r="R574" s="221"/>
      <c r="S574" s="221"/>
      <c r="T574" s="221"/>
      <c r="U574" s="221"/>
    </row>
    <row r="575" spans="3:21" ht="15.75" customHeight="1" x14ac:dyDescent="0.2">
      <c r="C575" s="240"/>
      <c r="D575" s="221"/>
      <c r="E575" s="221"/>
      <c r="F575" s="221"/>
      <c r="G575" s="221"/>
      <c r="H575" s="221"/>
      <c r="I575" s="221"/>
      <c r="J575" s="221"/>
      <c r="K575" s="221"/>
      <c r="L575" s="221"/>
      <c r="M575" s="221"/>
      <c r="N575" s="221"/>
      <c r="O575" s="221"/>
      <c r="P575" s="221"/>
      <c r="Q575" s="221"/>
      <c r="R575" s="221"/>
      <c r="S575" s="221"/>
      <c r="T575" s="221"/>
      <c r="U575" s="221"/>
    </row>
    <row r="576" spans="3:21" ht="15.75" customHeight="1" x14ac:dyDescent="0.2">
      <c r="C576" s="240"/>
      <c r="D576" s="221"/>
      <c r="E576" s="221"/>
      <c r="F576" s="221"/>
      <c r="G576" s="221"/>
      <c r="H576" s="221"/>
      <c r="I576" s="221"/>
      <c r="J576" s="221"/>
      <c r="K576" s="221"/>
      <c r="L576" s="221"/>
      <c r="M576" s="221"/>
      <c r="N576" s="221"/>
      <c r="O576" s="221"/>
      <c r="P576" s="221"/>
      <c r="Q576" s="221"/>
      <c r="R576" s="221"/>
      <c r="S576" s="221"/>
      <c r="T576" s="221"/>
      <c r="U576" s="221"/>
    </row>
    <row r="577" spans="3:21" ht="15.75" customHeight="1" x14ac:dyDescent="0.2">
      <c r="C577" s="240"/>
      <c r="D577" s="221"/>
      <c r="E577" s="221"/>
      <c r="F577" s="221"/>
      <c r="G577" s="221"/>
      <c r="H577" s="221"/>
      <c r="I577" s="221"/>
      <c r="J577" s="221"/>
      <c r="K577" s="221"/>
      <c r="L577" s="221"/>
      <c r="M577" s="221"/>
      <c r="N577" s="221"/>
      <c r="O577" s="221"/>
      <c r="P577" s="221"/>
      <c r="Q577" s="221"/>
      <c r="R577" s="221"/>
      <c r="S577" s="221"/>
      <c r="T577" s="221"/>
      <c r="U577" s="221"/>
    </row>
    <row r="578" spans="3:21" ht="15.75" customHeight="1" x14ac:dyDescent="0.2">
      <c r="C578" s="240"/>
      <c r="D578" s="221"/>
      <c r="E578" s="221"/>
      <c r="F578" s="221"/>
      <c r="G578" s="221"/>
      <c r="H578" s="221"/>
      <c r="I578" s="221"/>
      <c r="J578" s="221"/>
      <c r="K578" s="221"/>
      <c r="L578" s="221"/>
      <c r="M578" s="221"/>
      <c r="N578" s="221"/>
      <c r="O578" s="221"/>
      <c r="P578" s="221"/>
      <c r="Q578" s="221"/>
      <c r="R578" s="221"/>
      <c r="S578" s="221"/>
      <c r="T578" s="221"/>
      <c r="U578" s="221"/>
    </row>
    <row r="579" spans="3:21" ht="15.75" customHeight="1" x14ac:dyDescent="0.2">
      <c r="C579" s="240"/>
      <c r="D579" s="221"/>
      <c r="E579" s="221"/>
      <c r="F579" s="221"/>
      <c r="G579" s="221"/>
      <c r="H579" s="221"/>
      <c r="I579" s="221"/>
      <c r="J579" s="221"/>
      <c r="K579" s="221"/>
      <c r="L579" s="221"/>
      <c r="M579" s="221"/>
      <c r="N579" s="221"/>
      <c r="O579" s="221"/>
      <c r="P579" s="221"/>
      <c r="Q579" s="221"/>
      <c r="R579" s="221"/>
      <c r="S579" s="221"/>
      <c r="T579" s="221"/>
      <c r="U579" s="221"/>
    </row>
    <row r="580" spans="3:21" ht="15.75" customHeight="1" x14ac:dyDescent="0.2">
      <c r="C580" s="240"/>
      <c r="D580" s="221"/>
      <c r="E580" s="221"/>
      <c r="F580" s="221"/>
      <c r="G580" s="221"/>
      <c r="H580" s="221"/>
      <c r="I580" s="221"/>
      <c r="J580" s="221"/>
      <c r="K580" s="221"/>
      <c r="L580" s="221"/>
      <c r="M580" s="221"/>
      <c r="N580" s="221"/>
      <c r="O580" s="221"/>
      <c r="P580" s="221"/>
      <c r="Q580" s="221"/>
      <c r="R580" s="221"/>
      <c r="S580" s="221"/>
      <c r="T580" s="221"/>
      <c r="U580" s="221"/>
    </row>
    <row r="581" spans="3:21" ht="15.75" customHeight="1" x14ac:dyDescent="0.2">
      <c r="C581" s="240"/>
      <c r="D581" s="221"/>
      <c r="E581" s="221"/>
      <c r="F581" s="221"/>
      <c r="G581" s="221"/>
      <c r="H581" s="221"/>
      <c r="I581" s="221"/>
      <c r="J581" s="221"/>
      <c r="K581" s="221"/>
      <c r="L581" s="221"/>
      <c r="M581" s="221"/>
      <c r="N581" s="221"/>
      <c r="O581" s="221"/>
      <c r="P581" s="221"/>
      <c r="Q581" s="221"/>
      <c r="R581" s="221"/>
      <c r="S581" s="221"/>
      <c r="T581" s="221"/>
      <c r="U581" s="221"/>
    </row>
    <row r="582" spans="3:21" ht="15.75" customHeight="1" x14ac:dyDescent="0.2">
      <c r="C582" s="240"/>
      <c r="D582" s="221"/>
      <c r="E582" s="221"/>
      <c r="F582" s="221"/>
      <c r="G582" s="221"/>
      <c r="H582" s="221"/>
      <c r="I582" s="221"/>
      <c r="J582" s="221"/>
      <c r="K582" s="221"/>
      <c r="L582" s="221"/>
      <c r="M582" s="221"/>
      <c r="N582" s="221"/>
      <c r="O582" s="221"/>
      <c r="P582" s="221"/>
      <c r="Q582" s="221"/>
      <c r="R582" s="221"/>
      <c r="S582" s="221"/>
      <c r="T582" s="221"/>
      <c r="U582" s="221"/>
    </row>
    <row r="583" spans="3:21" ht="15.75" customHeight="1" x14ac:dyDescent="0.2">
      <c r="C583" s="240"/>
      <c r="D583" s="221"/>
      <c r="E583" s="221"/>
      <c r="F583" s="221"/>
      <c r="G583" s="221"/>
      <c r="H583" s="221"/>
      <c r="I583" s="221"/>
      <c r="J583" s="221"/>
      <c r="K583" s="221"/>
      <c r="L583" s="221"/>
      <c r="M583" s="221"/>
      <c r="N583" s="221"/>
      <c r="O583" s="221"/>
      <c r="P583" s="221"/>
      <c r="Q583" s="221"/>
      <c r="R583" s="221"/>
      <c r="S583" s="221"/>
      <c r="T583" s="221"/>
      <c r="U583" s="221"/>
    </row>
    <row r="584" spans="3:21" ht="15.75" customHeight="1" x14ac:dyDescent="0.2">
      <c r="C584" s="240"/>
      <c r="D584" s="221"/>
      <c r="E584" s="221"/>
      <c r="F584" s="221"/>
      <c r="G584" s="221"/>
      <c r="H584" s="221"/>
      <c r="I584" s="221"/>
      <c r="J584" s="221"/>
      <c r="K584" s="221"/>
      <c r="L584" s="221"/>
      <c r="M584" s="221"/>
      <c r="N584" s="221"/>
      <c r="O584" s="221"/>
      <c r="P584" s="221"/>
      <c r="Q584" s="221"/>
      <c r="R584" s="221"/>
      <c r="S584" s="221"/>
      <c r="T584" s="221"/>
      <c r="U584" s="221"/>
    </row>
    <row r="585" spans="3:21" ht="15.75" customHeight="1" x14ac:dyDescent="0.2">
      <c r="C585" s="240"/>
      <c r="D585" s="221"/>
      <c r="E585" s="221"/>
      <c r="F585" s="221"/>
      <c r="G585" s="221"/>
      <c r="H585" s="221"/>
      <c r="I585" s="221"/>
      <c r="J585" s="221"/>
      <c r="K585" s="221"/>
      <c r="L585" s="221"/>
      <c r="M585" s="221"/>
      <c r="N585" s="221"/>
      <c r="O585" s="221"/>
      <c r="P585" s="221"/>
      <c r="Q585" s="221"/>
      <c r="R585" s="221"/>
      <c r="S585" s="221"/>
      <c r="T585" s="221"/>
      <c r="U585" s="221"/>
    </row>
    <row r="586" spans="3:21" ht="15.75" customHeight="1" x14ac:dyDescent="0.2">
      <c r="C586" s="240"/>
      <c r="D586" s="221"/>
      <c r="E586" s="221"/>
      <c r="F586" s="221"/>
      <c r="G586" s="221"/>
      <c r="H586" s="221"/>
      <c r="I586" s="221"/>
      <c r="J586" s="221"/>
      <c r="K586" s="221"/>
      <c r="L586" s="221"/>
      <c r="M586" s="221"/>
      <c r="N586" s="221"/>
      <c r="O586" s="221"/>
      <c r="P586" s="221"/>
      <c r="Q586" s="221"/>
      <c r="R586" s="221"/>
      <c r="S586" s="221"/>
      <c r="T586" s="221"/>
      <c r="U586" s="221"/>
    </row>
    <row r="587" spans="3:21" ht="15.75" customHeight="1" x14ac:dyDescent="0.2">
      <c r="C587" s="240"/>
      <c r="D587" s="221"/>
      <c r="E587" s="221"/>
      <c r="F587" s="221"/>
      <c r="G587" s="221"/>
      <c r="H587" s="221"/>
      <c r="I587" s="221"/>
      <c r="J587" s="221"/>
      <c r="K587" s="221"/>
      <c r="L587" s="221"/>
      <c r="M587" s="221"/>
      <c r="N587" s="221"/>
      <c r="O587" s="221"/>
      <c r="P587" s="221"/>
      <c r="Q587" s="221"/>
      <c r="R587" s="221"/>
      <c r="S587" s="221"/>
      <c r="T587" s="221"/>
      <c r="U587" s="221"/>
    </row>
    <row r="588" spans="3:21" ht="15.75" customHeight="1" x14ac:dyDescent="0.2">
      <c r="C588" s="240"/>
      <c r="D588" s="221"/>
      <c r="E588" s="221"/>
      <c r="F588" s="221"/>
      <c r="G588" s="221"/>
      <c r="H588" s="221"/>
      <c r="I588" s="221"/>
      <c r="J588" s="221"/>
      <c r="K588" s="221"/>
      <c r="L588" s="221"/>
      <c r="M588" s="221"/>
      <c r="N588" s="221"/>
      <c r="O588" s="221"/>
      <c r="P588" s="221"/>
      <c r="Q588" s="221"/>
      <c r="R588" s="221"/>
      <c r="S588" s="221"/>
      <c r="T588" s="221"/>
      <c r="U588" s="221"/>
    </row>
    <row r="589" spans="3:21" ht="15.75" customHeight="1" x14ac:dyDescent="0.2">
      <c r="C589" s="240"/>
      <c r="D589" s="221"/>
      <c r="E589" s="221"/>
      <c r="F589" s="221"/>
      <c r="G589" s="221"/>
      <c r="H589" s="221"/>
      <c r="I589" s="221"/>
      <c r="J589" s="221"/>
      <c r="K589" s="221"/>
      <c r="L589" s="221"/>
      <c r="M589" s="221"/>
      <c r="N589" s="221"/>
      <c r="O589" s="221"/>
      <c r="P589" s="221"/>
      <c r="Q589" s="221"/>
      <c r="R589" s="221"/>
      <c r="S589" s="221"/>
      <c r="T589" s="221"/>
      <c r="U589" s="221"/>
    </row>
    <row r="590" spans="3:21" ht="15.75" customHeight="1" x14ac:dyDescent="0.2">
      <c r="C590" s="240"/>
      <c r="D590" s="221"/>
      <c r="E590" s="221"/>
      <c r="F590" s="221"/>
      <c r="G590" s="221"/>
      <c r="H590" s="221"/>
      <c r="I590" s="221"/>
      <c r="J590" s="221"/>
      <c r="K590" s="221"/>
      <c r="L590" s="221"/>
      <c r="M590" s="221"/>
      <c r="N590" s="221"/>
      <c r="O590" s="221"/>
      <c r="P590" s="221"/>
      <c r="Q590" s="221"/>
      <c r="R590" s="221"/>
      <c r="S590" s="221"/>
      <c r="T590" s="221"/>
      <c r="U590" s="221"/>
    </row>
    <row r="591" spans="3:21" ht="15.75" customHeight="1" x14ac:dyDescent="0.2">
      <c r="C591" s="240"/>
      <c r="D591" s="221"/>
      <c r="E591" s="221"/>
      <c r="F591" s="221"/>
      <c r="G591" s="221"/>
      <c r="H591" s="221"/>
      <c r="I591" s="221"/>
      <c r="J591" s="221"/>
      <c r="K591" s="221"/>
      <c r="L591" s="221"/>
      <c r="M591" s="221"/>
      <c r="N591" s="221"/>
      <c r="O591" s="221"/>
      <c r="P591" s="221"/>
      <c r="Q591" s="221"/>
      <c r="R591" s="221"/>
      <c r="S591" s="221"/>
      <c r="T591" s="221"/>
      <c r="U591" s="221"/>
    </row>
    <row r="592" spans="3:21" ht="15.75" customHeight="1" x14ac:dyDescent="0.2">
      <c r="C592" s="240"/>
      <c r="D592" s="221"/>
      <c r="E592" s="221"/>
      <c r="F592" s="221"/>
      <c r="G592" s="221"/>
      <c r="H592" s="221"/>
      <c r="I592" s="221"/>
      <c r="J592" s="221"/>
      <c r="K592" s="221"/>
      <c r="L592" s="221"/>
      <c r="M592" s="221"/>
      <c r="N592" s="221"/>
      <c r="O592" s="221"/>
      <c r="P592" s="221"/>
      <c r="Q592" s="221"/>
      <c r="R592" s="221"/>
      <c r="S592" s="221"/>
      <c r="T592" s="221"/>
      <c r="U592" s="221"/>
    </row>
    <row r="593" spans="3:21" ht="15.75" customHeight="1" x14ac:dyDescent="0.2">
      <c r="C593" s="240"/>
      <c r="D593" s="221"/>
      <c r="E593" s="221"/>
      <c r="F593" s="221"/>
      <c r="G593" s="221"/>
      <c r="H593" s="221"/>
      <c r="I593" s="221"/>
      <c r="J593" s="221"/>
      <c r="K593" s="221"/>
      <c r="L593" s="221"/>
      <c r="M593" s="221"/>
      <c r="N593" s="221"/>
      <c r="O593" s="221"/>
      <c r="P593" s="221"/>
      <c r="Q593" s="221"/>
      <c r="R593" s="221"/>
      <c r="S593" s="221"/>
      <c r="T593" s="221"/>
      <c r="U593" s="221"/>
    </row>
    <row r="594" spans="3:21" ht="15.75" customHeight="1" x14ac:dyDescent="0.2">
      <c r="C594" s="240"/>
      <c r="D594" s="221"/>
      <c r="E594" s="221"/>
      <c r="F594" s="221"/>
      <c r="G594" s="221"/>
      <c r="H594" s="221"/>
      <c r="I594" s="221"/>
      <c r="J594" s="221"/>
      <c r="K594" s="221"/>
      <c r="L594" s="221"/>
      <c r="M594" s="221"/>
      <c r="N594" s="221"/>
      <c r="O594" s="221"/>
      <c r="P594" s="221"/>
      <c r="Q594" s="221"/>
      <c r="R594" s="221"/>
      <c r="S594" s="221"/>
      <c r="T594" s="221"/>
      <c r="U594" s="221"/>
    </row>
    <row r="595" spans="3:21" ht="15.75" customHeight="1" x14ac:dyDescent="0.2">
      <c r="C595" s="240"/>
      <c r="D595" s="221"/>
      <c r="E595" s="221"/>
      <c r="F595" s="221"/>
      <c r="G595" s="221"/>
      <c r="H595" s="221"/>
      <c r="I595" s="221"/>
      <c r="J595" s="221"/>
      <c r="K595" s="221"/>
      <c r="L595" s="221"/>
      <c r="M595" s="221"/>
      <c r="N595" s="221"/>
      <c r="O595" s="221"/>
      <c r="P595" s="221"/>
      <c r="Q595" s="221"/>
      <c r="R595" s="221"/>
      <c r="S595" s="221"/>
      <c r="T595" s="221"/>
      <c r="U595" s="221"/>
    </row>
    <row r="596" spans="3:21" ht="15.75" customHeight="1" x14ac:dyDescent="0.2">
      <c r="C596" s="240"/>
      <c r="D596" s="221"/>
      <c r="E596" s="221"/>
      <c r="F596" s="221"/>
      <c r="G596" s="221"/>
      <c r="H596" s="221"/>
      <c r="I596" s="221"/>
      <c r="J596" s="221"/>
      <c r="K596" s="221"/>
      <c r="L596" s="221"/>
      <c r="M596" s="221"/>
      <c r="N596" s="221"/>
      <c r="O596" s="221"/>
      <c r="P596" s="221"/>
      <c r="Q596" s="221"/>
      <c r="R596" s="221"/>
      <c r="S596" s="221"/>
      <c r="T596" s="221"/>
      <c r="U596" s="221"/>
    </row>
    <row r="597" spans="3:21" ht="15.75" customHeight="1" x14ac:dyDescent="0.2">
      <c r="C597" s="240"/>
      <c r="D597" s="221"/>
      <c r="E597" s="221"/>
      <c r="F597" s="221"/>
      <c r="G597" s="221"/>
      <c r="H597" s="221"/>
      <c r="I597" s="221"/>
      <c r="J597" s="221"/>
      <c r="K597" s="221"/>
      <c r="L597" s="221"/>
      <c r="M597" s="221"/>
      <c r="N597" s="221"/>
      <c r="O597" s="221"/>
      <c r="P597" s="221"/>
      <c r="Q597" s="221"/>
      <c r="R597" s="221"/>
      <c r="S597" s="221"/>
      <c r="T597" s="221"/>
      <c r="U597" s="221"/>
    </row>
    <row r="598" spans="3:21" ht="15.75" customHeight="1" x14ac:dyDescent="0.2">
      <c r="C598" s="240"/>
      <c r="D598" s="221"/>
      <c r="E598" s="221"/>
      <c r="F598" s="221"/>
      <c r="G598" s="221"/>
      <c r="H598" s="221"/>
      <c r="I598" s="221"/>
      <c r="J598" s="221"/>
      <c r="K598" s="221"/>
      <c r="L598" s="221"/>
      <c r="M598" s="221"/>
      <c r="N598" s="221"/>
      <c r="O598" s="221"/>
      <c r="P598" s="221"/>
      <c r="Q598" s="221"/>
      <c r="R598" s="221"/>
      <c r="S598" s="221"/>
      <c r="T598" s="221"/>
      <c r="U598" s="221"/>
    </row>
    <row r="599" spans="3:21" ht="15.75" customHeight="1" x14ac:dyDescent="0.2">
      <c r="C599" s="240"/>
      <c r="D599" s="221"/>
      <c r="E599" s="221"/>
      <c r="F599" s="221"/>
      <c r="G599" s="221"/>
      <c r="H599" s="221"/>
      <c r="I599" s="221"/>
      <c r="J599" s="221"/>
      <c r="K599" s="221"/>
      <c r="L599" s="221"/>
      <c r="M599" s="221"/>
      <c r="N599" s="221"/>
      <c r="O599" s="221"/>
      <c r="P599" s="221"/>
      <c r="Q599" s="221"/>
      <c r="R599" s="221"/>
      <c r="S599" s="221"/>
      <c r="T599" s="221"/>
      <c r="U599" s="221"/>
    </row>
    <row r="600" spans="3:21" ht="15.75" customHeight="1" x14ac:dyDescent="0.2">
      <c r="C600" s="240"/>
      <c r="D600" s="221"/>
      <c r="E600" s="221"/>
      <c r="F600" s="221"/>
      <c r="G600" s="221"/>
      <c r="H600" s="221"/>
      <c r="I600" s="221"/>
      <c r="J600" s="221"/>
      <c r="K600" s="221"/>
      <c r="L600" s="221"/>
      <c r="M600" s="221"/>
      <c r="N600" s="221"/>
      <c r="O600" s="221"/>
      <c r="P600" s="221"/>
      <c r="Q600" s="221"/>
      <c r="R600" s="221"/>
      <c r="S600" s="221"/>
      <c r="T600" s="221"/>
      <c r="U600" s="221"/>
    </row>
    <row r="601" spans="3:21" ht="15.75" customHeight="1" x14ac:dyDescent="0.2">
      <c r="C601" s="240"/>
      <c r="D601" s="221"/>
      <c r="E601" s="221"/>
      <c r="F601" s="221"/>
      <c r="G601" s="221"/>
      <c r="H601" s="221"/>
      <c r="I601" s="221"/>
      <c r="J601" s="221"/>
      <c r="K601" s="221"/>
      <c r="L601" s="221"/>
      <c r="M601" s="221"/>
      <c r="N601" s="221"/>
      <c r="O601" s="221"/>
      <c r="P601" s="221"/>
      <c r="Q601" s="221"/>
      <c r="R601" s="221"/>
      <c r="S601" s="221"/>
      <c r="T601" s="221"/>
      <c r="U601" s="221"/>
    </row>
    <row r="602" spans="3:21" ht="15.75" customHeight="1" x14ac:dyDescent="0.2">
      <c r="C602" s="240"/>
      <c r="D602" s="221"/>
      <c r="E602" s="221"/>
      <c r="F602" s="221"/>
      <c r="G602" s="221"/>
      <c r="H602" s="221"/>
      <c r="I602" s="221"/>
      <c r="J602" s="221"/>
      <c r="K602" s="221"/>
      <c r="L602" s="221"/>
      <c r="M602" s="221"/>
      <c r="N602" s="221"/>
      <c r="O602" s="221"/>
      <c r="P602" s="221"/>
      <c r="Q602" s="221"/>
      <c r="R602" s="221"/>
      <c r="S602" s="221"/>
      <c r="T602" s="221"/>
      <c r="U602" s="221"/>
    </row>
    <row r="603" spans="3:21" ht="15.75" customHeight="1" x14ac:dyDescent="0.2">
      <c r="C603" s="240"/>
      <c r="D603" s="221"/>
      <c r="E603" s="221"/>
      <c r="F603" s="221"/>
      <c r="G603" s="221"/>
      <c r="H603" s="221"/>
      <c r="I603" s="221"/>
      <c r="J603" s="221"/>
      <c r="K603" s="221"/>
      <c r="L603" s="221"/>
      <c r="M603" s="221"/>
      <c r="N603" s="221"/>
      <c r="O603" s="221"/>
      <c r="P603" s="221"/>
      <c r="Q603" s="221"/>
      <c r="R603" s="221"/>
      <c r="S603" s="221"/>
      <c r="T603" s="221"/>
      <c r="U603" s="221"/>
    </row>
    <row r="604" spans="3:21" ht="15.75" customHeight="1" x14ac:dyDescent="0.2">
      <c r="C604" s="240"/>
      <c r="D604" s="221"/>
      <c r="E604" s="221"/>
      <c r="F604" s="221"/>
      <c r="G604" s="221"/>
      <c r="H604" s="221"/>
      <c r="I604" s="221"/>
      <c r="J604" s="221"/>
      <c r="K604" s="221"/>
      <c r="L604" s="221"/>
      <c r="M604" s="221"/>
      <c r="N604" s="221"/>
      <c r="O604" s="221"/>
      <c r="P604" s="221"/>
      <c r="Q604" s="221"/>
      <c r="R604" s="221"/>
      <c r="S604" s="221"/>
      <c r="T604" s="221"/>
      <c r="U604" s="221"/>
    </row>
    <row r="605" spans="3:21" ht="15.75" customHeight="1" x14ac:dyDescent="0.2">
      <c r="C605" s="240"/>
      <c r="D605" s="221"/>
      <c r="E605" s="221"/>
      <c r="F605" s="221"/>
      <c r="G605" s="221"/>
      <c r="H605" s="221"/>
      <c r="I605" s="221"/>
      <c r="J605" s="221"/>
      <c r="K605" s="221"/>
      <c r="L605" s="221"/>
      <c r="M605" s="221"/>
      <c r="N605" s="221"/>
      <c r="O605" s="221"/>
      <c r="P605" s="221"/>
      <c r="Q605" s="221"/>
      <c r="R605" s="221"/>
      <c r="S605" s="221"/>
      <c r="T605" s="221"/>
      <c r="U605" s="221"/>
    </row>
    <row r="606" spans="3:21" ht="15.75" customHeight="1" x14ac:dyDescent="0.2">
      <c r="C606" s="240"/>
      <c r="D606" s="221"/>
      <c r="E606" s="221"/>
      <c r="F606" s="221"/>
      <c r="G606" s="221"/>
      <c r="H606" s="221"/>
      <c r="I606" s="221"/>
      <c r="J606" s="221"/>
      <c r="K606" s="221"/>
      <c r="L606" s="221"/>
      <c r="M606" s="221"/>
      <c r="N606" s="221"/>
      <c r="O606" s="221"/>
      <c r="P606" s="221"/>
      <c r="Q606" s="221"/>
      <c r="R606" s="221"/>
      <c r="S606" s="221"/>
      <c r="T606" s="221"/>
      <c r="U606" s="221"/>
    </row>
    <row r="607" spans="3:21" ht="15.75" customHeight="1" x14ac:dyDescent="0.2">
      <c r="C607" s="240"/>
      <c r="D607" s="221"/>
      <c r="E607" s="221"/>
      <c r="F607" s="221"/>
      <c r="G607" s="221"/>
      <c r="H607" s="221"/>
      <c r="I607" s="221"/>
      <c r="J607" s="221"/>
      <c r="K607" s="221"/>
      <c r="L607" s="221"/>
      <c r="M607" s="221"/>
      <c r="N607" s="221"/>
      <c r="O607" s="221"/>
      <c r="P607" s="221"/>
      <c r="Q607" s="221"/>
      <c r="R607" s="221"/>
      <c r="S607" s="221"/>
      <c r="T607" s="221"/>
      <c r="U607" s="221"/>
    </row>
    <row r="608" spans="3:21" ht="15.75" customHeight="1" x14ac:dyDescent="0.2">
      <c r="C608" s="240"/>
      <c r="D608" s="221"/>
      <c r="E608" s="221"/>
      <c r="F608" s="221"/>
      <c r="G608" s="221"/>
      <c r="H608" s="221"/>
      <c r="I608" s="221"/>
      <c r="J608" s="221"/>
      <c r="K608" s="221"/>
      <c r="L608" s="221"/>
      <c r="M608" s="221"/>
      <c r="N608" s="221"/>
      <c r="O608" s="221"/>
      <c r="P608" s="221"/>
      <c r="Q608" s="221"/>
      <c r="R608" s="221"/>
      <c r="S608" s="221"/>
      <c r="T608" s="221"/>
      <c r="U608" s="221"/>
    </row>
    <row r="609" spans="3:21" ht="15.75" customHeight="1" x14ac:dyDescent="0.2">
      <c r="C609" s="240"/>
      <c r="D609" s="221"/>
      <c r="E609" s="221"/>
      <c r="F609" s="221"/>
      <c r="G609" s="221"/>
      <c r="H609" s="221"/>
      <c r="I609" s="221"/>
      <c r="J609" s="221"/>
      <c r="K609" s="221"/>
      <c r="L609" s="221"/>
      <c r="M609" s="221"/>
      <c r="N609" s="221"/>
      <c r="O609" s="221"/>
      <c r="P609" s="221"/>
      <c r="Q609" s="221"/>
      <c r="R609" s="221"/>
      <c r="S609" s="221"/>
      <c r="T609" s="221"/>
      <c r="U609" s="221"/>
    </row>
    <row r="610" spans="3:21" ht="15.75" customHeight="1" x14ac:dyDescent="0.2">
      <c r="C610" s="240"/>
      <c r="D610" s="221"/>
      <c r="E610" s="221"/>
      <c r="F610" s="221"/>
      <c r="G610" s="221"/>
      <c r="H610" s="221"/>
      <c r="I610" s="221"/>
      <c r="J610" s="221"/>
      <c r="K610" s="221"/>
      <c r="L610" s="221"/>
      <c r="M610" s="221"/>
      <c r="N610" s="221"/>
      <c r="O610" s="221"/>
      <c r="P610" s="221"/>
      <c r="Q610" s="221"/>
      <c r="R610" s="221"/>
      <c r="S610" s="221"/>
      <c r="T610" s="221"/>
      <c r="U610" s="221"/>
    </row>
    <row r="611" spans="3:21" ht="15.75" customHeight="1" x14ac:dyDescent="0.2">
      <c r="C611" s="240"/>
      <c r="D611" s="221"/>
      <c r="E611" s="221"/>
      <c r="F611" s="221"/>
      <c r="G611" s="221"/>
      <c r="H611" s="221"/>
      <c r="I611" s="221"/>
      <c r="J611" s="221"/>
      <c r="K611" s="221"/>
      <c r="L611" s="221"/>
      <c r="M611" s="221"/>
      <c r="N611" s="221"/>
      <c r="O611" s="221"/>
      <c r="P611" s="221"/>
      <c r="Q611" s="221"/>
      <c r="R611" s="221"/>
      <c r="S611" s="221"/>
      <c r="T611" s="221"/>
      <c r="U611" s="221"/>
    </row>
    <row r="612" spans="3:21" ht="15.75" customHeight="1" x14ac:dyDescent="0.2">
      <c r="C612" s="240"/>
      <c r="D612" s="221"/>
      <c r="E612" s="221"/>
      <c r="F612" s="221"/>
      <c r="G612" s="221"/>
      <c r="H612" s="221"/>
      <c r="I612" s="221"/>
      <c r="J612" s="221"/>
      <c r="K612" s="221"/>
      <c r="L612" s="221"/>
      <c r="M612" s="221"/>
      <c r="N612" s="221"/>
      <c r="O612" s="221"/>
      <c r="P612" s="221"/>
      <c r="Q612" s="221"/>
      <c r="R612" s="221"/>
      <c r="S612" s="221"/>
      <c r="T612" s="221"/>
      <c r="U612" s="221"/>
    </row>
    <row r="613" spans="3:21" ht="15.75" customHeight="1" x14ac:dyDescent="0.2">
      <c r="C613" s="240"/>
      <c r="D613" s="221"/>
      <c r="E613" s="221"/>
      <c r="F613" s="221"/>
      <c r="G613" s="221"/>
      <c r="H613" s="221"/>
      <c r="I613" s="221"/>
      <c r="J613" s="221"/>
      <c r="K613" s="221"/>
      <c r="L613" s="221"/>
      <c r="M613" s="221"/>
      <c r="N613" s="221"/>
      <c r="O613" s="221"/>
      <c r="P613" s="221"/>
      <c r="Q613" s="221"/>
      <c r="R613" s="221"/>
      <c r="S613" s="221"/>
      <c r="T613" s="221"/>
      <c r="U613" s="221"/>
    </row>
    <row r="614" spans="3:21" ht="15.75" customHeight="1" x14ac:dyDescent="0.2">
      <c r="C614" s="240"/>
      <c r="D614" s="221"/>
      <c r="E614" s="221"/>
      <c r="F614" s="221"/>
      <c r="G614" s="221"/>
      <c r="H614" s="221"/>
      <c r="I614" s="221"/>
      <c r="J614" s="221"/>
      <c r="K614" s="221"/>
      <c r="L614" s="221"/>
      <c r="M614" s="221"/>
      <c r="N614" s="221"/>
      <c r="O614" s="221"/>
      <c r="P614" s="221"/>
      <c r="Q614" s="221"/>
      <c r="R614" s="221"/>
      <c r="S614" s="221"/>
      <c r="T614" s="221"/>
      <c r="U614" s="221"/>
    </row>
    <row r="615" spans="3:21" ht="15.75" customHeight="1" x14ac:dyDescent="0.2">
      <c r="C615" s="240"/>
      <c r="D615" s="221"/>
      <c r="E615" s="221"/>
      <c r="F615" s="221"/>
      <c r="G615" s="221"/>
      <c r="H615" s="221"/>
      <c r="I615" s="221"/>
      <c r="J615" s="221"/>
      <c r="K615" s="221"/>
      <c r="L615" s="221"/>
      <c r="M615" s="221"/>
      <c r="N615" s="221"/>
      <c r="O615" s="221"/>
      <c r="P615" s="221"/>
      <c r="Q615" s="221"/>
      <c r="R615" s="221"/>
      <c r="S615" s="221"/>
      <c r="T615" s="221"/>
      <c r="U615" s="221"/>
    </row>
    <row r="616" spans="3:21" ht="15.75" customHeight="1" x14ac:dyDescent="0.2">
      <c r="C616" s="240"/>
      <c r="D616" s="221"/>
      <c r="E616" s="221"/>
      <c r="F616" s="221"/>
      <c r="G616" s="221"/>
      <c r="H616" s="221"/>
      <c r="I616" s="221"/>
      <c r="J616" s="221"/>
      <c r="K616" s="221"/>
      <c r="L616" s="221"/>
      <c r="M616" s="221"/>
      <c r="N616" s="221"/>
      <c r="O616" s="221"/>
      <c r="P616" s="221"/>
      <c r="Q616" s="221"/>
      <c r="R616" s="221"/>
      <c r="S616" s="221"/>
      <c r="T616" s="221"/>
      <c r="U616" s="221"/>
    </row>
    <row r="617" spans="3:21" ht="15.75" customHeight="1" x14ac:dyDescent="0.2">
      <c r="C617" s="240"/>
      <c r="D617" s="221"/>
      <c r="E617" s="221"/>
      <c r="F617" s="221"/>
      <c r="G617" s="221"/>
      <c r="H617" s="221"/>
      <c r="I617" s="221"/>
      <c r="J617" s="221"/>
      <c r="K617" s="221"/>
      <c r="L617" s="221"/>
      <c r="M617" s="221"/>
      <c r="N617" s="221"/>
      <c r="O617" s="221"/>
      <c r="P617" s="221"/>
      <c r="Q617" s="221"/>
      <c r="R617" s="221"/>
      <c r="S617" s="221"/>
      <c r="T617" s="221"/>
      <c r="U617" s="221"/>
    </row>
    <row r="618" spans="3:21" ht="15.75" customHeight="1" x14ac:dyDescent="0.2">
      <c r="C618" s="240"/>
      <c r="D618" s="221"/>
      <c r="E618" s="221"/>
      <c r="F618" s="221"/>
      <c r="G618" s="221"/>
      <c r="H618" s="221"/>
      <c r="I618" s="221"/>
      <c r="J618" s="221"/>
      <c r="K618" s="221"/>
      <c r="L618" s="221"/>
      <c r="M618" s="221"/>
      <c r="N618" s="221"/>
      <c r="O618" s="221"/>
      <c r="P618" s="221"/>
      <c r="Q618" s="221"/>
      <c r="R618" s="221"/>
      <c r="S618" s="221"/>
      <c r="T618" s="221"/>
      <c r="U618" s="221"/>
    </row>
    <row r="619" spans="3:21" ht="15.75" customHeight="1" x14ac:dyDescent="0.2">
      <c r="C619" s="240"/>
      <c r="D619" s="221"/>
      <c r="E619" s="221"/>
      <c r="F619" s="221"/>
      <c r="G619" s="221"/>
      <c r="H619" s="221"/>
      <c r="I619" s="221"/>
      <c r="J619" s="221"/>
      <c r="K619" s="221"/>
      <c r="L619" s="221"/>
      <c r="M619" s="221"/>
      <c r="N619" s="221"/>
      <c r="O619" s="221"/>
      <c r="P619" s="221"/>
      <c r="Q619" s="221"/>
      <c r="R619" s="221"/>
      <c r="S619" s="221"/>
      <c r="T619" s="221"/>
      <c r="U619" s="221"/>
    </row>
    <row r="620" spans="3:21" ht="15.75" customHeight="1" x14ac:dyDescent="0.2">
      <c r="C620" s="240"/>
      <c r="D620" s="221"/>
      <c r="E620" s="221"/>
      <c r="F620" s="221"/>
      <c r="G620" s="221"/>
      <c r="H620" s="221"/>
      <c r="I620" s="221"/>
      <c r="J620" s="221"/>
      <c r="K620" s="221"/>
      <c r="L620" s="221"/>
      <c r="M620" s="221"/>
      <c r="N620" s="221"/>
      <c r="O620" s="221"/>
      <c r="P620" s="221"/>
      <c r="Q620" s="221"/>
      <c r="R620" s="221"/>
      <c r="S620" s="221"/>
      <c r="T620" s="221"/>
      <c r="U620" s="221"/>
    </row>
    <row r="621" spans="3:21" ht="15.75" customHeight="1" x14ac:dyDescent="0.2">
      <c r="C621" s="240"/>
      <c r="D621" s="221"/>
      <c r="E621" s="221"/>
      <c r="F621" s="221"/>
      <c r="G621" s="221"/>
      <c r="H621" s="221"/>
      <c r="I621" s="221"/>
      <c r="J621" s="221"/>
      <c r="K621" s="221"/>
      <c r="L621" s="221"/>
      <c r="M621" s="221"/>
      <c r="N621" s="221"/>
      <c r="O621" s="221"/>
      <c r="P621" s="221"/>
      <c r="Q621" s="221"/>
      <c r="R621" s="221"/>
      <c r="S621" s="221"/>
      <c r="T621" s="221"/>
      <c r="U621" s="221"/>
    </row>
    <row r="622" spans="3:21" ht="15.75" customHeight="1" x14ac:dyDescent="0.2">
      <c r="C622" s="240"/>
      <c r="D622" s="221"/>
      <c r="E622" s="221"/>
      <c r="F622" s="221"/>
      <c r="G622" s="221"/>
      <c r="H622" s="221"/>
      <c r="I622" s="221"/>
      <c r="J622" s="221"/>
      <c r="K622" s="221"/>
      <c r="L622" s="221"/>
      <c r="M622" s="221"/>
      <c r="N622" s="221"/>
      <c r="O622" s="221"/>
      <c r="P622" s="221"/>
      <c r="Q622" s="221"/>
      <c r="R622" s="221"/>
      <c r="S622" s="221"/>
      <c r="T622" s="221"/>
      <c r="U622" s="221"/>
    </row>
    <row r="623" spans="3:21" ht="15.75" customHeight="1" x14ac:dyDescent="0.2">
      <c r="C623" s="240"/>
      <c r="D623" s="221"/>
      <c r="E623" s="221"/>
      <c r="F623" s="221"/>
      <c r="G623" s="221"/>
      <c r="H623" s="221"/>
      <c r="I623" s="221"/>
      <c r="J623" s="221"/>
      <c r="K623" s="221"/>
      <c r="L623" s="221"/>
      <c r="M623" s="221"/>
      <c r="N623" s="221"/>
      <c r="O623" s="221"/>
      <c r="P623" s="221"/>
      <c r="Q623" s="221"/>
      <c r="R623" s="221"/>
      <c r="S623" s="221"/>
      <c r="T623" s="221"/>
      <c r="U623" s="221"/>
    </row>
    <row r="624" spans="3:21" ht="15.75" customHeight="1" x14ac:dyDescent="0.2">
      <c r="C624" s="240"/>
      <c r="D624" s="221"/>
      <c r="E624" s="221"/>
      <c r="F624" s="221"/>
      <c r="G624" s="221"/>
      <c r="H624" s="221"/>
      <c r="I624" s="221"/>
      <c r="J624" s="221"/>
      <c r="K624" s="221"/>
      <c r="L624" s="221"/>
      <c r="M624" s="221"/>
      <c r="N624" s="221"/>
      <c r="O624" s="221"/>
      <c r="P624" s="221"/>
      <c r="Q624" s="221"/>
      <c r="R624" s="221"/>
      <c r="S624" s="221"/>
      <c r="T624" s="221"/>
      <c r="U624" s="221"/>
    </row>
    <row r="625" spans="3:21" ht="15.75" customHeight="1" x14ac:dyDescent="0.2">
      <c r="C625" s="240"/>
      <c r="D625" s="221"/>
      <c r="E625" s="221"/>
      <c r="F625" s="221"/>
      <c r="G625" s="221"/>
      <c r="H625" s="221"/>
      <c r="I625" s="221"/>
      <c r="J625" s="221"/>
      <c r="K625" s="221"/>
      <c r="L625" s="221"/>
      <c r="M625" s="221"/>
      <c r="N625" s="221"/>
      <c r="O625" s="221"/>
      <c r="P625" s="221"/>
      <c r="Q625" s="221"/>
      <c r="R625" s="221"/>
      <c r="S625" s="221"/>
      <c r="T625" s="221"/>
      <c r="U625" s="221"/>
    </row>
    <row r="626" spans="3:21" ht="15.75" customHeight="1" x14ac:dyDescent="0.2">
      <c r="C626" s="240"/>
      <c r="D626" s="221"/>
      <c r="E626" s="221"/>
      <c r="F626" s="221"/>
      <c r="G626" s="221"/>
      <c r="H626" s="221"/>
      <c r="I626" s="221"/>
      <c r="J626" s="221"/>
      <c r="K626" s="221"/>
      <c r="L626" s="221"/>
      <c r="M626" s="221"/>
      <c r="N626" s="221"/>
      <c r="O626" s="221"/>
      <c r="P626" s="221"/>
      <c r="Q626" s="221"/>
      <c r="R626" s="221"/>
      <c r="S626" s="221"/>
      <c r="T626" s="221"/>
      <c r="U626" s="221"/>
    </row>
    <row r="627" spans="3:21" ht="15.75" customHeight="1" x14ac:dyDescent="0.2">
      <c r="C627" s="240"/>
      <c r="D627" s="221"/>
      <c r="E627" s="221"/>
      <c r="F627" s="221"/>
      <c r="G627" s="221"/>
      <c r="H627" s="221"/>
      <c r="I627" s="221"/>
      <c r="J627" s="221"/>
      <c r="K627" s="221"/>
      <c r="L627" s="221"/>
      <c r="M627" s="221"/>
      <c r="N627" s="221"/>
      <c r="O627" s="221"/>
      <c r="P627" s="221"/>
      <c r="Q627" s="221"/>
      <c r="R627" s="221"/>
      <c r="S627" s="221"/>
      <c r="T627" s="221"/>
      <c r="U627" s="221"/>
    </row>
    <row r="628" spans="3:21" ht="15.75" customHeight="1" x14ac:dyDescent="0.2">
      <c r="C628" s="240"/>
      <c r="D628" s="221"/>
      <c r="E628" s="221"/>
      <c r="F628" s="221"/>
      <c r="G628" s="221"/>
      <c r="H628" s="221"/>
      <c r="I628" s="221"/>
      <c r="J628" s="221"/>
      <c r="K628" s="221"/>
      <c r="L628" s="221"/>
      <c r="M628" s="221"/>
      <c r="N628" s="221"/>
      <c r="O628" s="221"/>
      <c r="P628" s="221"/>
      <c r="Q628" s="221"/>
      <c r="R628" s="221"/>
      <c r="S628" s="221"/>
      <c r="T628" s="221"/>
      <c r="U628" s="221"/>
    </row>
    <row r="629" spans="3:21" ht="15.75" customHeight="1" x14ac:dyDescent="0.2">
      <c r="C629" s="240"/>
      <c r="D629" s="221"/>
      <c r="E629" s="221"/>
      <c r="F629" s="221"/>
      <c r="G629" s="221"/>
      <c r="H629" s="221"/>
      <c r="I629" s="221"/>
      <c r="J629" s="221"/>
      <c r="K629" s="221"/>
      <c r="L629" s="221"/>
      <c r="M629" s="221"/>
      <c r="N629" s="221"/>
      <c r="O629" s="221"/>
      <c r="P629" s="221"/>
      <c r="Q629" s="221"/>
      <c r="R629" s="221"/>
      <c r="S629" s="221"/>
      <c r="T629" s="221"/>
      <c r="U629" s="221"/>
    </row>
    <row r="630" spans="3:21" ht="15.75" customHeight="1" x14ac:dyDescent="0.2">
      <c r="C630" s="240"/>
      <c r="D630" s="221"/>
      <c r="E630" s="221"/>
      <c r="F630" s="221"/>
      <c r="G630" s="221"/>
      <c r="H630" s="221"/>
      <c r="I630" s="221"/>
      <c r="J630" s="221"/>
      <c r="K630" s="221"/>
      <c r="L630" s="221"/>
      <c r="M630" s="221"/>
      <c r="N630" s="221"/>
      <c r="O630" s="221"/>
      <c r="P630" s="221"/>
      <c r="Q630" s="221"/>
      <c r="R630" s="221"/>
      <c r="S630" s="221"/>
      <c r="T630" s="221"/>
      <c r="U630" s="221"/>
    </row>
    <row r="631" spans="3:21" ht="15.75" customHeight="1" x14ac:dyDescent="0.2">
      <c r="C631" s="240"/>
      <c r="D631" s="221"/>
      <c r="E631" s="221"/>
      <c r="F631" s="221"/>
      <c r="G631" s="221"/>
      <c r="H631" s="221"/>
      <c r="I631" s="221"/>
      <c r="J631" s="221"/>
      <c r="K631" s="221"/>
      <c r="L631" s="221"/>
      <c r="M631" s="221"/>
      <c r="N631" s="221"/>
      <c r="O631" s="221"/>
      <c r="P631" s="221"/>
      <c r="Q631" s="221"/>
      <c r="R631" s="221"/>
      <c r="S631" s="221"/>
      <c r="T631" s="221"/>
      <c r="U631" s="221"/>
    </row>
    <row r="632" spans="3:21" ht="15.75" customHeight="1" x14ac:dyDescent="0.2">
      <c r="C632" s="240"/>
      <c r="D632" s="221"/>
      <c r="E632" s="221"/>
      <c r="F632" s="221"/>
      <c r="G632" s="221"/>
      <c r="H632" s="221"/>
      <c r="I632" s="221"/>
      <c r="J632" s="221"/>
      <c r="K632" s="221"/>
      <c r="L632" s="221"/>
      <c r="M632" s="221"/>
      <c r="N632" s="221"/>
      <c r="O632" s="221"/>
      <c r="P632" s="221"/>
      <c r="Q632" s="221"/>
      <c r="R632" s="221"/>
      <c r="S632" s="221"/>
      <c r="T632" s="221"/>
      <c r="U632" s="221"/>
    </row>
    <row r="633" spans="3:21" ht="15.75" customHeight="1" x14ac:dyDescent="0.2">
      <c r="C633" s="240"/>
      <c r="D633" s="221"/>
      <c r="E633" s="221"/>
      <c r="F633" s="221"/>
      <c r="G633" s="221"/>
      <c r="H633" s="221"/>
      <c r="I633" s="221"/>
      <c r="J633" s="221"/>
      <c r="K633" s="221"/>
      <c r="L633" s="221"/>
      <c r="M633" s="221"/>
      <c r="N633" s="221"/>
      <c r="O633" s="221"/>
      <c r="P633" s="221"/>
      <c r="Q633" s="221"/>
      <c r="R633" s="221"/>
      <c r="S633" s="221"/>
      <c r="T633" s="221"/>
      <c r="U633" s="221"/>
    </row>
    <row r="634" spans="3:21" ht="15.75" customHeight="1" x14ac:dyDescent="0.2">
      <c r="C634" s="240"/>
      <c r="D634" s="221"/>
      <c r="E634" s="221"/>
      <c r="F634" s="221"/>
      <c r="G634" s="221"/>
      <c r="H634" s="221"/>
      <c r="I634" s="221"/>
      <c r="J634" s="221"/>
      <c r="K634" s="221"/>
      <c r="L634" s="221"/>
      <c r="M634" s="221"/>
      <c r="N634" s="221"/>
      <c r="O634" s="221"/>
      <c r="P634" s="221"/>
      <c r="Q634" s="221"/>
      <c r="R634" s="221"/>
      <c r="S634" s="221"/>
      <c r="T634" s="221"/>
      <c r="U634" s="221"/>
    </row>
    <row r="635" spans="3:21" ht="15.75" customHeight="1" x14ac:dyDescent="0.2">
      <c r="C635" s="240"/>
      <c r="D635" s="221"/>
      <c r="E635" s="221"/>
      <c r="F635" s="221"/>
      <c r="G635" s="221"/>
      <c r="H635" s="221"/>
      <c r="I635" s="221"/>
      <c r="J635" s="221"/>
      <c r="K635" s="221"/>
      <c r="L635" s="221"/>
      <c r="M635" s="221"/>
      <c r="N635" s="221"/>
      <c r="O635" s="221"/>
      <c r="P635" s="221"/>
      <c r="Q635" s="221"/>
      <c r="R635" s="221"/>
      <c r="S635" s="221"/>
      <c r="T635" s="221"/>
      <c r="U635" s="221"/>
    </row>
    <row r="636" spans="3:21" ht="15.75" customHeight="1" x14ac:dyDescent="0.2">
      <c r="C636" s="240"/>
      <c r="D636" s="221"/>
      <c r="E636" s="221"/>
      <c r="F636" s="221"/>
      <c r="G636" s="221"/>
      <c r="H636" s="221"/>
      <c r="I636" s="221"/>
      <c r="J636" s="221"/>
      <c r="K636" s="221"/>
      <c r="L636" s="221"/>
      <c r="M636" s="221"/>
      <c r="N636" s="221"/>
      <c r="O636" s="221"/>
      <c r="P636" s="221"/>
      <c r="Q636" s="221"/>
      <c r="R636" s="221"/>
      <c r="S636" s="221"/>
      <c r="T636" s="221"/>
      <c r="U636" s="221"/>
    </row>
    <row r="637" spans="3:21" ht="15.75" customHeight="1" x14ac:dyDescent="0.2">
      <c r="C637" s="240"/>
      <c r="D637" s="221"/>
      <c r="E637" s="221"/>
      <c r="F637" s="221"/>
      <c r="G637" s="221"/>
      <c r="H637" s="221"/>
      <c r="I637" s="221"/>
      <c r="J637" s="221"/>
      <c r="K637" s="221"/>
      <c r="L637" s="221"/>
      <c r="M637" s="221"/>
      <c r="N637" s="221"/>
      <c r="O637" s="221"/>
      <c r="P637" s="221"/>
      <c r="Q637" s="221"/>
      <c r="R637" s="221"/>
      <c r="S637" s="221"/>
      <c r="T637" s="221"/>
      <c r="U637" s="221"/>
    </row>
    <row r="638" spans="3:21" ht="15.75" customHeight="1" x14ac:dyDescent="0.2">
      <c r="C638" s="240"/>
      <c r="D638" s="221"/>
      <c r="E638" s="221"/>
      <c r="F638" s="221"/>
      <c r="G638" s="221"/>
      <c r="H638" s="221"/>
      <c r="I638" s="221"/>
      <c r="J638" s="221"/>
      <c r="K638" s="221"/>
      <c r="L638" s="221"/>
      <c r="M638" s="221"/>
      <c r="N638" s="221"/>
      <c r="O638" s="221"/>
      <c r="P638" s="221"/>
      <c r="Q638" s="221"/>
      <c r="R638" s="221"/>
      <c r="S638" s="221"/>
      <c r="T638" s="221"/>
      <c r="U638" s="221"/>
    </row>
    <row r="639" spans="3:21" ht="15.75" customHeight="1" x14ac:dyDescent="0.2">
      <c r="C639" s="240"/>
      <c r="D639" s="221"/>
      <c r="E639" s="221"/>
      <c r="F639" s="221"/>
      <c r="G639" s="221"/>
      <c r="H639" s="221"/>
      <c r="I639" s="221"/>
      <c r="J639" s="221"/>
      <c r="K639" s="221"/>
      <c r="L639" s="221"/>
      <c r="M639" s="221"/>
      <c r="N639" s="221"/>
      <c r="O639" s="221"/>
      <c r="P639" s="221"/>
      <c r="Q639" s="221"/>
      <c r="R639" s="221"/>
      <c r="S639" s="221"/>
      <c r="T639" s="221"/>
      <c r="U639" s="221"/>
    </row>
    <row r="640" spans="3:21" ht="15.75" customHeight="1" x14ac:dyDescent="0.2">
      <c r="C640" s="240"/>
      <c r="D640" s="221"/>
      <c r="E640" s="221"/>
      <c r="F640" s="221"/>
      <c r="G640" s="221"/>
      <c r="H640" s="221"/>
      <c r="I640" s="221"/>
      <c r="J640" s="221"/>
      <c r="K640" s="221"/>
      <c r="L640" s="221"/>
      <c r="M640" s="221"/>
      <c r="N640" s="221"/>
      <c r="O640" s="221"/>
      <c r="P640" s="221"/>
      <c r="Q640" s="221"/>
      <c r="R640" s="221"/>
      <c r="S640" s="221"/>
      <c r="T640" s="221"/>
      <c r="U640" s="221"/>
    </row>
    <row r="641" spans="3:21" ht="15.75" customHeight="1" x14ac:dyDescent="0.2">
      <c r="C641" s="240"/>
      <c r="D641" s="221"/>
      <c r="E641" s="221"/>
      <c r="F641" s="221"/>
      <c r="G641" s="221"/>
      <c r="H641" s="221"/>
      <c r="I641" s="221"/>
      <c r="J641" s="221"/>
      <c r="K641" s="221"/>
      <c r="L641" s="221"/>
      <c r="M641" s="221"/>
      <c r="N641" s="221"/>
      <c r="O641" s="221"/>
      <c r="P641" s="221"/>
      <c r="Q641" s="221"/>
      <c r="R641" s="221"/>
      <c r="S641" s="221"/>
      <c r="T641" s="221"/>
      <c r="U641" s="221"/>
    </row>
    <row r="642" spans="3:21" ht="15.75" customHeight="1" x14ac:dyDescent="0.2">
      <c r="C642" s="240"/>
      <c r="D642" s="221"/>
      <c r="E642" s="221"/>
      <c r="F642" s="221"/>
      <c r="G642" s="221"/>
      <c r="H642" s="221"/>
      <c r="I642" s="221"/>
      <c r="J642" s="221"/>
      <c r="K642" s="221"/>
      <c r="L642" s="221"/>
      <c r="M642" s="221"/>
      <c r="N642" s="221"/>
      <c r="O642" s="221"/>
      <c r="P642" s="221"/>
      <c r="Q642" s="221"/>
      <c r="R642" s="221"/>
      <c r="S642" s="221"/>
      <c r="T642" s="221"/>
      <c r="U642" s="221"/>
    </row>
    <row r="643" spans="3:21" ht="15.75" customHeight="1" x14ac:dyDescent="0.2">
      <c r="C643" s="240"/>
      <c r="D643" s="221"/>
      <c r="E643" s="221"/>
      <c r="F643" s="221"/>
      <c r="G643" s="221"/>
      <c r="H643" s="221"/>
      <c r="I643" s="221"/>
      <c r="J643" s="221"/>
      <c r="K643" s="221"/>
      <c r="L643" s="221"/>
      <c r="M643" s="221"/>
      <c r="N643" s="221"/>
      <c r="O643" s="221"/>
      <c r="P643" s="221"/>
      <c r="Q643" s="221"/>
      <c r="R643" s="221"/>
      <c r="S643" s="221"/>
      <c r="T643" s="221"/>
      <c r="U643" s="221"/>
    </row>
    <row r="644" spans="3:21" ht="15.75" customHeight="1" x14ac:dyDescent="0.2">
      <c r="C644" s="240"/>
      <c r="D644" s="221"/>
      <c r="E644" s="221"/>
      <c r="F644" s="221"/>
      <c r="G644" s="221"/>
      <c r="H644" s="221"/>
      <c r="I644" s="221"/>
      <c r="J644" s="221"/>
      <c r="K644" s="221"/>
      <c r="L644" s="221"/>
      <c r="M644" s="221"/>
      <c r="N644" s="221"/>
      <c r="O644" s="221"/>
      <c r="P644" s="221"/>
      <c r="Q644" s="221"/>
      <c r="R644" s="221"/>
      <c r="S644" s="221"/>
      <c r="T644" s="221"/>
      <c r="U644" s="221"/>
    </row>
    <row r="645" spans="3:21" ht="15.75" customHeight="1" x14ac:dyDescent="0.2">
      <c r="C645" s="240"/>
      <c r="D645" s="221"/>
      <c r="E645" s="221"/>
      <c r="F645" s="221"/>
      <c r="G645" s="221"/>
      <c r="H645" s="221"/>
      <c r="I645" s="221"/>
      <c r="J645" s="221"/>
      <c r="K645" s="221"/>
      <c r="L645" s="221"/>
      <c r="M645" s="221"/>
      <c r="N645" s="221"/>
      <c r="O645" s="221"/>
      <c r="P645" s="221"/>
      <c r="Q645" s="221"/>
      <c r="R645" s="221"/>
      <c r="S645" s="221"/>
      <c r="T645" s="221"/>
      <c r="U645" s="221"/>
    </row>
    <row r="646" spans="3:21" ht="15.75" customHeight="1" x14ac:dyDescent="0.2">
      <c r="C646" s="240"/>
      <c r="D646" s="221"/>
      <c r="E646" s="221"/>
      <c r="F646" s="221"/>
      <c r="G646" s="221"/>
      <c r="H646" s="221"/>
      <c r="I646" s="221"/>
      <c r="J646" s="221"/>
      <c r="K646" s="221"/>
      <c r="L646" s="221"/>
      <c r="M646" s="221"/>
      <c r="N646" s="221"/>
      <c r="O646" s="221"/>
      <c r="P646" s="221"/>
      <c r="Q646" s="221"/>
      <c r="R646" s="221"/>
      <c r="S646" s="221"/>
      <c r="T646" s="221"/>
      <c r="U646" s="221"/>
    </row>
    <row r="647" spans="3:21" ht="15.75" customHeight="1" x14ac:dyDescent="0.2">
      <c r="C647" s="240"/>
      <c r="D647" s="221"/>
      <c r="E647" s="221"/>
      <c r="F647" s="221"/>
      <c r="G647" s="221"/>
      <c r="H647" s="221"/>
      <c r="I647" s="221"/>
      <c r="J647" s="221"/>
      <c r="K647" s="221"/>
      <c r="L647" s="221"/>
      <c r="M647" s="221"/>
      <c r="N647" s="221"/>
      <c r="O647" s="221"/>
      <c r="P647" s="221"/>
      <c r="Q647" s="221"/>
      <c r="R647" s="221"/>
      <c r="S647" s="221"/>
      <c r="T647" s="221"/>
      <c r="U647" s="221"/>
    </row>
    <row r="648" spans="3:21" ht="15.75" customHeight="1" x14ac:dyDescent="0.2">
      <c r="C648" s="240"/>
      <c r="D648" s="221"/>
      <c r="E648" s="221"/>
      <c r="F648" s="221"/>
      <c r="G648" s="221"/>
      <c r="H648" s="221"/>
      <c r="I648" s="221"/>
      <c r="J648" s="221"/>
      <c r="K648" s="221"/>
      <c r="L648" s="221"/>
      <c r="M648" s="221"/>
      <c r="N648" s="221"/>
      <c r="O648" s="221"/>
      <c r="P648" s="221"/>
      <c r="Q648" s="221"/>
      <c r="R648" s="221"/>
      <c r="S648" s="221"/>
      <c r="T648" s="221"/>
      <c r="U648" s="221"/>
    </row>
    <row r="649" spans="3:21" ht="15.75" customHeight="1" x14ac:dyDescent="0.2">
      <c r="C649" s="240"/>
      <c r="D649" s="221"/>
      <c r="E649" s="221"/>
      <c r="F649" s="221"/>
      <c r="G649" s="221"/>
      <c r="H649" s="221"/>
      <c r="I649" s="221"/>
      <c r="J649" s="221"/>
      <c r="K649" s="221"/>
      <c r="L649" s="221"/>
      <c r="M649" s="221"/>
      <c r="N649" s="221"/>
      <c r="O649" s="221"/>
      <c r="P649" s="221"/>
      <c r="Q649" s="221"/>
      <c r="R649" s="221"/>
      <c r="S649" s="221"/>
      <c r="T649" s="221"/>
      <c r="U649" s="221"/>
    </row>
    <row r="650" spans="3:21" ht="15.75" customHeight="1" x14ac:dyDescent="0.2">
      <c r="C650" s="240"/>
      <c r="D650" s="221"/>
      <c r="E650" s="221"/>
      <c r="F650" s="221"/>
      <c r="G650" s="221"/>
      <c r="H650" s="221"/>
      <c r="I650" s="221"/>
      <c r="J650" s="221"/>
      <c r="K650" s="221"/>
      <c r="L650" s="221"/>
      <c r="M650" s="221"/>
      <c r="N650" s="221"/>
      <c r="O650" s="221"/>
      <c r="P650" s="221"/>
      <c r="Q650" s="221"/>
      <c r="R650" s="221"/>
      <c r="S650" s="221"/>
      <c r="T650" s="221"/>
      <c r="U650" s="221"/>
    </row>
    <row r="651" spans="3:21" ht="15.75" customHeight="1" x14ac:dyDescent="0.2">
      <c r="C651" s="240"/>
      <c r="D651" s="221"/>
      <c r="E651" s="221"/>
      <c r="F651" s="221"/>
      <c r="G651" s="221"/>
      <c r="H651" s="221"/>
      <c r="I651" s="221"/>
      <c r="J651" s="221"/>
      <c r="K651" s="221"/>
      <c r="L651" s="221"/>
      <c r="M651" s="221"/>
      <c r="N651" s="221"/>
      <c r="O651" s="221"/>
      <c r="P651" s="221"/>
      <c r="Q651" s="221"/>
      <c r="R651" s="221"/>
      <c r="S651" s="221"/>
      <c r="T651" s="221"/>
      <c r="U651" s="221"/>
    </row>
    <row r="652" spans="3:21" ht="15.75" customHeight="1" x14ac:dyDescent="0.2">
      <c r="C652" s="240"/>
      <c r="D652" s="221"/>
      <c r="E652" s="221"/>
      <c r="F652" s="221"/>
      <c r="G652" s="221"/>
      <c r="H652" s="221"/>
      <c r="I652" s="221"/>
      <c r="J652" s="221"/>
      <c r="K652" s="221"/>
      <c r="L652" s="221"/>
      <c r="M652" s="221"/>
      <c r="N652" s="221"/>
      <c r="O652" s="221"/>
      <c r="P652" s="221"/>
      <c r="Q652" s="221"/>
      <c r="R652" s="221"/>
      <c r="S652" s="221"/>
      <c r="T652" s="221"/>
      <c r="U652" s="221"/>
    </row>
    <row r="653" spans="3:21" ht="15.75" customHeight="1" x14ac:dyDescent="0.2">
      <c r="C653" s="240"/>
      <c r="D653" s="221"/>
      <c r="E653" s="221"/>
      <c r="F653" s="221"/>
      <c r="G653" s="221"/>
      <c r="H653" s="221"/>
      <c r="I653" s="221"/>
      <c r="J653" s="221"/>
      <c r="K653" s="221"/>
      <c r="L653" s="221"/>
      <c r="M653" s="221"/>
      <c r="N653" s="221"/>
      <c r="O653" s="221"/>
      <c r="P653" s="221"/>
      <c r="Q653" s="221"/>
      <c r="R653" s="221"/>
      <c r="S653" s="221"/>
      <c r="T653" s="221"/>
      <c r="U653" s="221"/>
    </row>
    <row r="654" spans="3:21" ht="15.75" customHeight="1" x14ac:dyDescent="0.2">
      <c r="C654" s="240"/>
      <c r="D654" s="221"/>
      <c r="E654" s="221"/>
      <c r="F654" s="221"/>
      <c r="G654" s="221"/>
      <c r="H654" s="221"/>
      <c r="I654" s="221"/>
      <c r="J654" s="221"/>
      <c r="K654" s="221"/>
      <c r="L654" s="221"/>
      <c r="M654" s="221"/>
      <c r="N654" s="221"/>
      <c r="O654" s="221"/>
      <c r="P654" s="221"/>
      <c r="Q654" s="221"/>
      <c r="R654" s="221"/>
      <c r="S654" s="221"/>
      <c r="T654" s="221"/>
      <c r="U654" s="221"/>
    </row>
    <row r="655" spans="3:21" ht="15.75" customHeight="1" x14ac:dyDescent="0.2">
      <c r="C655" s="240"/>
      <c r="D655" s="221"/>
      <c r="E655" s="221"/>
      <c r="F655" s="221"/>
      <c r="G655" s="221"/>
      <c r="H655" s="221"/>
      <c r="I655" s="221"/>
      <c r="J655" s="221"/>
      <c r="K655" s="221"/>
      <c r="L655" s="221"/>
      <c r="M655" s="221"/>
      <c r="N655" s="221"/>
      <c r="O655" s="221"/>
      <c r="P655" s="221"/>
      <c r="Q655" s="221"/>
      <c r="R655" s="221"/>
      <c r="S655" s="221"/>
      <c r="T655" s="221"/>
      <c r="U655" s="221"/>
    </row>
    <row r="656" spans="3:21" ht="15.75" customHeight="1" x14ac:dyDescent="0.2">
      <c r="C656" s="240"/>
      <c r="D656" s="221"/>
      <c r="E656" s="221"/>
      <c r="F656" s="221"/>
      <c r="G656" s="221"/>
      <c r="H656" s="221"/>
      <c r="I656" s="221"/>
      <c r="J656" s="221"/>
      <c r="K656" s="221"/>
      <c r="L656" s="221"/>
      <c r="M656" s="221"/>
      <c r="N656" s="221"/>
      <c r="O656" s="221"/>
      <c r="P656" s="221"/>
      <c r="Q656" s="221"/>
      <c r="R656" s="221"/>
      <c r="S656" s="221"/>
      <c r="T656" s="221"/>
      <c r="U656" s="221"/>
    </row>
    <row r="657" spans="3:21" ht="15.75" customHeight="1" x14ac:dyDescent="0.2">
      <c r="C657" s="240"/>
      <c r="D657" s="221"/>
      <c r="E657" s="221"/>
      <c r="F657" s="221"/>
      <c r="G657" s="221"/>
      <c r="H657" s="221"/>
      <c r="I657" s="221"/>
      <c r="J657" s="221"/>
      <c r="K657" s="221"/>
      <c r="L657" s="221"/>
      <c r="M657" s="221"/>
      <c r="N657" s="221"/>
      <c r="O657" s="221"/>
      <c r="P657" s="221"/>
      <c r="Q657" s="221"/>
      <c r="R657" s="221"/>
      <c r="S657" s="221"/>
      <c r="T657" s="221"/>
      <c r="U657" s="221"/>
    </row>
    <row r="658" spans="3:21" ht="15.75" customHeight="1" x14ac:dyDescent="0.2">
      <c r="C658" s="240"/>
      <c r="D658" s="221"/>
      <c r="E658" s="221"/>
      <c r="F658" s="221"/>
      <c r="G658" s="221"/>
      <c r="H658" s="221"/>
      <c r="I658" s="221"/>
      <c r="J658" s="221"/>
      <c r="K658" s="221"/>
      <c r="L658" s="221"/>
      <c r="M658" s="221"/>
      <c r="N658" s="221"/>
      <c r="O658" s="221"/>
      <c r="P658" s="221"/>
      <c r="Q658" s="221"/>
      <c r="R658" s="221"/>
      <c r="S658" s="221"/>
      <c r="T658" s="221"/>
      <c r="U658" s="221"/>
    </row>
    <row r="659" spans="3:21" ht="15.75" customHeight="1" x14ac:dyDescent="0.2">
      <c r="C659" s="240"/>
      <c r="D659" s="221"/>
      <c r="E659" s="221"/>
      <c r="F659" s="221"/>
      <c r="G659" s="221"/>
      <c r="H659" s="221"/>
      <c r="I659" s="221"/>
      <c r="J659" s="221"/>
      <c r="K659" s="221"/>
      <c r="L659" s="221"/>
      <c r="M659" s="221"/>
      <c r="N659" s="221"/>
      <c r="O659" s="221"/>
      <c r="P659" s="221"/>
      <c r="Q659" s="221"/>
      <c r="R659" s="221"/>
      <c r="S659" s="221"/>
      <c r="T659" s="221"/>
      <c r="U659" s="221"/>
    </row>
    <row r="660" spans="3:21" ht="15.75" customHeight="1" x14ac:dyDescent="0.2">
      <c r="C660" s="240"/>
      <c r="D660" s="221"/>
      <c r="E660" s="221"/>
      <c r="F660" s="221"/>
      <c r="G660" s="221"/>
      <c r="H660" s="221"/>
      <c r="I660" s="221"/>
      <c r="J660" s="221"/>
      <c r="K660" s="221"/>
      <c r="L660" s="221"/>
      <c r="M660" s="221"/>
      <c r="N660" s="221"/>
      <c r="O660" s="221"/>
      <c r="P660" s="221"/>
      <c r="Q660" s="221"/>
      <c r="R660" s="221"/>
      <c r="S660" s="221"/>
      <c r="T660" s="221"/>
      <c r="U660" s="221"/>
    </row>
    <row r="661" spans="3:21" ht="15.75" customHeight="1" x14ac:dyDescent="0.2">
      <c r="C661" s="240"/>
      <c r="D661" s="221"/>
      <c r="E661" s="221"/>
      <c r="F661" s="221"/>
      <c r="G661" s="221"/>
      <c r="H661" s="221"/>
      <c r="I661" s="221"/>
      <c r="J661" s="221"/>
      <c r="K661" s="221"/>
      <c r="L661" s="221"/>
      <c r="M661" s="221"/>
      <c r="N661" s="221"/>
      <c r="O661" s="221"/>
      <c r="P661" s="221"/>
      <c r="Q661" s="221"/>
      <c r="R661" s="221"/>
      <c r="S661" s="221"/>
      <c r="T661" s="221"/>
      <c r="U661" s="221"/>
    </row>
    <row r="662" spans="3:21" ht="15.75" customHeight="1" x14ac:dyDescent="0.2">
      <c r="C662" s="240"/>
      <c r="D662" s="221"/>
      <c r="E662" s="221"/>
      <c r="F662" s="221"/>
      <c r="G662" s="221"/>
      <c r="H662" s="221"/>
      <c r="I662" s="221"/>
      <c r="J662" s="221"/>
      <c r="K662" s="221"/>
      <c r="L662" s="221"/>
      <c r="M662" s="221"/>
      <c r="N662" s="221"/>
      <c r="O662" s="221"/>
      <c r="P662" s="221"/>
      <c r="Q662" s="221"/>
      <c r="R662" s="221"/>
      <c r="S662" s="221"/>
      <c r="T662" s="221"/>
      <c r="U662" s="221"/>
    </row>
    <row r="663" spans="3:21" ht="15.75" customHeight="1" x14ac:dyDescent="0.2">
      <c r="C663" s="240"/>
      <c r="D663" s="221"/>
      <c r="E663" s="221"/>
      <c r="F663" s="221"/>
      <c r="G663" s="221"/>
      <c r="H663" s="221"/>
      <c r="I663" s="221"/>
      <c r="J663" s="221"/>
      <c r="K663" s="221"/>
      <c r="L663" s="221"/>
      <c r="M663" s="221"/>
      <c r="N663" s="221"/>
      <c r="O663" s="221"/>
      <c r="P663" s="221"/>
      <c r="Q663" s="221"/>
      <c r="R663" s="221"/>
      <c r="S663" s="221"/>
      <c r="T663" s="221"/>
      <c r="U663" s="221"/>
    </row>
    <row r="664" spans="3:21" ht="15.75" customHeight="1" x14ac:dyDescent="0.2">
      <c r="C664" s="240"/>
      <c r="D664" s="221"/>
      <c r="E664" s="221"/>
      <c r="F664" s="221"/>
      <c r="G664" s="221"/>
      <c r="H664" s="221"/>
      <c r="I664" s="221"/>
      <c r="J664" s="221"/>
      <c r="K664" s="221"/>
      <c r="L664" s="221"/>
      <c r="M664" s="221"/>
      <c r="N664" s="221"/>
      <c r="O664" s="221"/>
      <c r="P664" s="221"/>
      <c r="Q664" s="221"/>
      <c r="R664" s="221"/>
      <c r="S664" s="221"/>
      <c r="T664" s="221"/>
      <c r="U664" s="221"/>
    </row>
    <row r="665" spans="3:21" ht="15.75" customHeight="1" x14ac:dyDescent="0.2">
      <c r="C665" s="240"/>
      <c r="D665" s="221"/>
      <c r="E665" s="221"/>
      <c r="F665" s="221"/>
      <c r="G665" s="221"/>
      <c r="H665" s="221"/>
      <c r="I665" s="221"/>
      <c r="J665" s="221"/>
      <c r="K665" s="221"/>
      <c r="L665" s="221"/>
      <c r="M665" s="221"/>
      <c r="N665" s="221"/>
      <c r="O665" s="221"/>
      <c r="P665" s="221"/>
      <c r="Q665" s="221"/>
      <c r="R665" s="221"/>
      <c r="S665" s="221"/>
      <c r="T665" s="221"/>
      <c r="U665" s="221"/>
    </row>
    <row r="666" spans="3:21" ht="15.75" customHeight="1" x14ac:dyDescent="0.2">
      <c r="C666" s="240"/>
      <c r="D666" s="221"/>
      <c r="E666" s="221"/>
      <c r="F666" s="221"/>
      <c r="G666" s="221"/>
      <c r="H666" s="221"/>
      <c r="I666" s="221"/>
      <c r="J666" s="221"/>
      <c r="K666" s="221"/>
      <c r="L666" s="221"/>
      <c r="M666" s="221"/>
      <c r="N666" s="221"/>
      <c r="O666" s="221"/>
      <c r="P666" s="221"/>
      <c r="Q666" s="221"/>
      <c r="R666" s="221"/>
      <c r="S666" s="221"/>
      <c r="T666" s="221"/>
      <c r="U666" s="221"/>
    </row>
    <row r="667" spans="3:21" ht="15.75" customHeight="1" x14ac:dyDescent="0.2">
      <c r="C667" s="240"/>
      <c r="D667" s="221"/>
      <c r="E667" s="221"/>
      <c r="F667" s="221"/>
      <c r="G667" s="221"/>
      <c r="H667" s="221"/>
      <c r="I667" s="221"/>
      <c r="J667" s="221"/>
      <c r="K667" s="221"/>
      <c r="L667" s="221"/>
      <c r="M667" s="221"/>
      <c r="N667" s="221"/>
      <c r="O667" s="221"/>
      <c r="P667" s="221"/>
      <c r="Q667" s="221"/>
      <c r="R667" s="221"/>
      <c r="S667" s="221"/>
      <c r="T667" s="221"/>
      <c r="U667" s="221"/>
    </row>
    <row r="668" spans="3:21" ht="15.75" customHeight="1" x14ac:dyDescent="0.2">
      <c r="C668" s="240"/>
      <c r="D668" s="221"/>
      <c r="E668" s="221"/>
      <c r="F668" s="221"/>
      <c r="G668" s="221"/>
      <c r="H668" s="221"/>
      <c r="I668" s="221"/>
      <c r="J668" s="221"/>
      <c r="K668" s="221"/>
      <c r="L668" s="221"/>
      <c r="M668" s="221"/>
      <c r="N668" s="221"/>
      <c r="O668" s="221"/>
      <c r="P668" s="221"/>
      <c r="Q668" s="221"/>
      <c r="R668" s="221"/>
      <c r="S668" s="221"/>
      <c r="T668" s="221"/>
      <c r="U668" s="221"/>
    </row>
    <row r="669" spans="3:21" ht="15.75" customHeight="1" x14ac:dyDescent="0.2">
      <c r="C669" s="240"/>
      <c r="D669" s="221"/>
      <c r="E669" s="221"/>
      <c r="F669" s="221"/>
      <c r="G669" s="221"/>
      <c r="H669" s="221"/>
      <c r="I669" s="221"/>
      <c r="J669" s="221"/>
      <c r="K669" s="221"/>
      <c r="L669" s="221"/>
      <c r="M669" s="221"/>
      <c r="N669" s="221"/>
      <c r="O669" s="221"/>
      <c r="P669" s="221"/>
      <c r="Q669" s="221"/>
      <c r="R669" s="221"/>
      <c r="S669" s="221"/>
      <c r="T669" s="221"/>
      <c r="U669" s="221"/>
    </row>
    <row r="670" spans="3:21" ht="15.75" customHeight="1" x14ac:dyDescent="0.2">
      <c r="C670" s="240"/>
      <c r="D670" s="221"/>
      <c r="E670" s="221"/>
      <c r="F670" s="221"/>
      <c r="G670" s="221"/>
      <c r="H670" s="221"/>
      <c r="I670" s="221"/>
      <c r="J670" s="221"/>
      <c r="K670" s="221"/>
      <c r="L670" s="221"/>
      <c r="M670" s="221"/>
      <c r="N670" s="221"/>
      <c r="O670" s="221"/>
      <c r="P670" s="221"/>
      <c r="Q670" s="221"/>
      <c r="R670" s="221"/>
      <c r="S670" s="221"/>
      <c r="T670" s="221"/>
      <c r="U670" s="221"/>
    </row>
    <row r="671" spans="3:21" ht="15.75" customHeight="1" x14ac:dyDescent="0.2">
      <c r="C671" s="240"/>
      <c r="D671" s="221"/>
      <c r="E671" s="221"/>
      <c r="F671" s="221"/>
      <c r="G671" s="221"/>
      <c r="H671" s="221"/>
      <c r="I671" s="221"/>
      <c r="J671" s="221"/>
      <c r="K671" s="221"/>
      <c r="L671" s="221"/>
      <c r="M671" s="221"/>
      <c r="N671" s="221"/>
      <c r="O671" s="221"/>
      <c r="P671" s="221"/>
      <c r="Q671" s="221"/>
      <c r="R671" s="221"/>
      <c r="S671" s="221"/>
      <c r="T671" s="221"/>
      <c r="U671" s="221"/>
    </row>
    <row r="672" spans="3:21" ht="15.75" customHeight="1" x14ac:dyDescent="0.2">
      <c r="C672" s="240"/>
      <c r="D672" s="221"/>
      <c r="E672" s="221"/>
      <c r="F672" s="221"/>
      <c r="G672" s="221"/>
      <c r="H672" s="221"/>
      <c r="I672" s="221"/>
      <c r="J672" s="221"/>
      <c r="K672" s="221"/>
      <c r="L672" s="221"/>
      <c r="M672" s="221"/>
      <c r="N672" s="221"/>
      <c r="O672" s="221"/>
      <c r="P672" s="221"/>
      <c r="Q672" s="221"/>
      <c r="R672" s="221"/>
      <c r="S672" s="221"/>
      <c r="T672" s="221"/>
      <c r="U672" s="221"/>
    </row>
    <row r="673" spans="3:21" ht="15.75" customHeight="1" x14ac:dyDescent="0.2">
      <c r="C673" s="240"/>
      <c r="D673" s="221"/>
      <c r="E673" s="221"/>
      <c r="F673" s="221"/>
      <c r="G673" s="221"/>
      <c r="H673" s="221"/>
      <c r="I673" s="221"/>
      <c r="J673" s="221"/>
      <c r="K673" s="221"/>
      <c r="L673" s="221"/>
      <c r="M673" s="221"/>
      <c r="N673" s="221"/>
      <c r="O673" s="221"/>
      <c r="P673" s="221"/>
      <c r="Q673" s="221"/>
      <c r="R673" s="221"/>
      <c r="S673" s="221"/>
      <c r="T673" s="221"/>
      <c r="U673" s="221"/>
    </row>
    <row r="674" spans="3:21" ht="15.75" customHeight="1" x14ac:dyDescent="0.2">
      <c r="C674" s="240"/>
      <c r="D674" s="221"/>
      <c r="E674" s="221"/>
      <c r="F674" s="221"/>
      <c r="G674" s="221"/>
      <c r="H674" s="221"/>
      <c r="I674" s="221"/>
      <c r="J674" s="221"/>
      <c r="K674" s="221"/>
      <c r="L674" s="221"/>
      <c r="M674" s="221"/>
      <c r="N674" s="221"/>
      <c r="O674" s="221"/>
      <c r="P674" s="221"/>
      <c r="Q674" s="221"/>
      <c r="R674" s="221"/>
      <c r="S674" s="221"/>
      <c r="T674" s="221"/>
      <c r="U674" s="221"/>
    </row>
    <row r="675" spans="3:21" ht="15.75" customHeight="1" x14ac:dyDescent="0.2">
      <c r="C675" s="240"/>
      <c r="D675" s="221"/>
      <c r="E675" s="221"/>
      <c r="F675" s="221"/>
      <c r="G675" s="221"/>
      <c r="H675" s="221"/>
      <c r="I675" s="221"/>
      <c r="J675" s="221"/>
      <c r="K675" s="221"/>
      <c r="L675" s="221"/>
      <c r="M675" s="221"/>
      <c r="N675" s="221"/>
      <c r="O675" s="221"/>
      <c r="P675" s="221"/>
      <c r="Q675" s="221"/>
      <c r="R675" s="221"/>
      <c r="S675" s="221"/>
      <c r="T675" s="221"/>
      <c r="U675" s="221"/>
    </row>
    <row r="676" spans="3:21" ht="15.75" customHeight="1" x14ac:dyDescent="0.2">
      <c r="C676" s="240"/>
      <c r="D676" s="221"/>
      <c r="E676" s="221"/>
      <c r="F676" s="221"/>
      <c r="G676" s="221"/>
      <c r="H676" s="221"/>
      <c r="I676" s="221"/>
      <c r="J676" s="221"/>
      <c r="K676" s="221"/>
      <c r="L676" s="221"/>
      <c r="M676" s="221"/>
      <c r="N676" s="221"/>
      <c r="O676" s="221"/>
      <c r="P676" s="221"/>
      <c r="Q676" s="221"/>
      <c r="R676" s="221"/>
      <c r="S676" s="221"/>
      <c r="T676" s="221"/>
      <c r="U676" s="221"/>
    </row>
    <row r="677" spans="3:21" ht="15.75" customHeight="1" x14ac:dyDescent="0.2">
      <c r="C677" s="240"/>
      <c r="D677" s="221"/>
      <c r="E677" s="221"/>
      <c r="F677" s="221"/>
      <c r="G677" s="221"/>
      <c r="H677" s="221"/>
      <c r="I677" s="221"/>
      <c r="J677" s="221"/>
      <c r="K677" s="221"/>
      <c r="L677" s="221"/>
      <c r="M677" s="221"/>
      <c r="N677" s="221"/>
      <c r="O677" s="221"/>
      <c r="P677" s="221"/>
      <c r="Q677" s="221"/>
      <c r="R677" s="221"/>
      <c r="S677" s="221"/>
      <c r="T677" s="221"/>
      <c r="U677" s="221"/>
    </row>
    <row r="678" spans="3:21" ht="15.75" customHeight="1" x14ac:dyDescent="0.2">
      <c r="C678" s="240"/>
      <c r="D678" s="221"/>
      <c r="E678" s="221"/>
      <c r="F678" s="221"/>
      <c r="G678" s="221"/>
      <c r="H678" s="221"/>
      <c r="I678" s="221"/>
      <c r="J678" s="221"/>
      <c r="K678" s="221"/>
      <c r="L678" s="221"/>
      <c r="M678" s="221"/>
      <c r="N678" s="221"/>
      <c r="O678" s="221"/>
      <c r="P678" s="221"/>
      <c r="Q678" s="221"/>
      <c r="R678" s="221"/>
      <c r="S678" s="221"/>
      <c r="T678" s="221"/>
      <c r="U678" s="221"/>
    </row>
    <row r="679" spans="3:21" ht="15.75" customHeight="1" x14ac:dyDescent="0.2">
      <c r="C679" s="240"/>
      <c r="D679" s="221"/>
      <c r="E679" s="221"/>
      <c r="F679" s="221"/>
      <c r="G679" s="221"/>
      <c r="H679" s="221"/>
      <c r="I679" s="221"/>
      <c r="J679" s="221"/>
      <c r="K679" s="221"/>
      <c r="L679" s="221"/>
      <c r="M679" s="221"/>
      <c r="N679" s="221"/>
      <c r="O679" s="221"/>
      <c r="P679" s="221"/>
      <c r="Q679" s="221"/>
      <c r="R679" s="221"/>
      <c r="S679" s="221"/>
      <c r="T679" s="221"/>
      <c r="U679" s="221"/>
    </row>
    <row r="680" spans="3:21" ht="15.75" customHeight="1" x14ac:dyDescent="0.2">
      <c r="C680" s="240"/>
      <c r="D680" s="221"/>
      <c r="E680" s="221"/>
      <c r="F680" s="221"/>
      <c r="G680" s="221"/>
      <c r="H680" s="221"/>
      <c r="I680" s="221"/>
      <c r="J680" s="221"/>
      <c r="K680" s="221"/>
      <c r="L680" s="221"/>
      <c r="M680" s="221"/>
      <c r="N680" s="221"/>
      <c r="O680" s="221"/>
      <c r="P680" s="221"/>
      <c r="Q680" s="221"/>
      <c r="R680" s="221"/>
      <c r="S680" s="221"/>
      <c r="T680" s="221"/>
      <c r="U680" s="221"/>
    </row>
    <row r="681" spans="3:21" ht="15.75" customHeight="1" x14ac:dyDescent="0.2">
      <c r="C681" s="240"/>
      <c r="D681" s="221"/>
      <c r="E681" s="221"/>
      <c r="F681" s="221"/>
      <c r="G681" s="221"/>
      <c r="H681" s="221"/>
      <c r="I681" s="221"/>
      <c r="J681" s="221"/>
      <c r="K681" s="221"/>
      <c r="L681" s="221"/>
      <c r="M681" s="221"/>
      <c r="N681" s="221"/>
      <c r="O681" s="221"/>
      <c r="P681" s="221"/>
      <c r="Q681" s="221"/>
      <c r="R681" s="221"/>
      <c r="S681" s="221"/>
      <c r="T681" s="221"/>
      <c r="U681" s="221"/>
    </row>
    <row r="682" spans="3:21" ht="15.75" customHeight="1" x14ac:dyDescent="0.2">
      <c r="C682" s="240"/>
      <c r="D682" s="221"/>
      <c r="E682" s="221"/>
      <c r="F682" s="221"/>
      <c r="G682" s="221"/>
      <c r="H682" s="221"/>
      <c r="I682" s="221"/>
      <c r="J682" s="221"/>
      <c r="K682" s="221"/>
      <c r="L682" s="221"/>
      <c r="M682" s="221"/>
      <c r="N682" s="221"/>
      <c r="O682" s="221"/>
      <c r="P682" s="221"/>
      <c r="Q682" s="221"/>
      <c r="R682" s="221"/>
      <c r="S682" s="221"/>
      <c r="T682" s="221"/>
      <c r="U682" s="221"/>
    </row>
    <row r="683" spans="3:21" ht="15.75" customHeight="1" x14ac:dyDescent="0.2">
      <c r="C683" s="240"/>
      <c r="D683" s="221"/>
      <c r="E683" s="221"/>
      <c r="F683" s="221"/>
      <c r="G683" s="221"/>
      <c r="H683" s="221"/>
      <c r="I683" s="221"/>
      <c r="J683" s="221"/>
      <c r="K683" s="221"/>
      <c r="L683" s="221"/>
      <c r="M683" s="221"/>
      <c r="N683" s="221"/>
      <c r="O683" s="221"/>
      <c r="P683" s="221"/>
      <c r="Q683" s="221"/>
      <c r="R683" s="221"/>
      <c r="S683" s="221"/>
      <c r="T683" s="221"/>
      <c r="U683" s="221"/>
    </row>
    <row r="684" spans="3:21" ht="15.75" customHeight="1" x14ac:dyDescent="0.2">
      <c r="C684" s="240"/>
      <c r="D684" s="221"/>
      <c r="E684" s="221"/>
      <c r="F684" s="221"/>
      <c r="G684" s="221"/>
      <c r="H684" s="221"/>
      <c r="I684" s="221"/>
      <c r="J684" s="221"/>
      <c r="K684" s="221"/>
      <c r="L684" s="221"/>
      <c r="M684" s="221"/>
      <c r="N684" s="221"/>
      <c r="O684" s="221"/>
      <c r="P684" s="221"/>
      <c r="Q684" s="221"/>
      <c r="R684" s="221"/>
      <c r="S684" s="221"/>
      <c r="T684" s="221"/>
      <c r="U684" s="221"/>
    </row>
    <row r="685" spans="3:21" ht="15.75" customHeight="1" x14ac:dyDescent="0.2">
      <c r="C685" s="240"/>
      <c r="D685" s="221"/>
      <c r="E685" s="221"/>
      <c r="F685" s="221"/>
      <c r="G685" s="221"/>
      <c r="H685" s="221"/>
      <c r="I685" s="221"/>
      <c r="J685" s="221"/>
      <c r="K685" s="221"/>
      <c r="L685" s="221"/>
      <c r="M685" s="221"/>
      <c r="N685" s="221"/>
      <c r="O685" s="221"/>
      <c r="P685" s="221"/>
      <c r="Q685" s="221"/>
      <c r="R685" s="221"/>
      <c r="S685" s="221"/>
      <c r="T685" s="221"/>
      <c r="U685" s="221"/>
    </row>
    <row r="686" spans="3:21" ht="15.75" customHeight="1" x14ac:dyDescent="0.2">
      <c r="C686" s="240"/>
      <c r="D686" s="221"/>
      <c r="E686" s="221"/>
      <c r="F686" s="221"/>
      <c r="G686" s="221"/>
      <c r="H686" s="221"/>
      <c r="I686" s="221"/>
      <c r="J686" s="221"/>
      <c r="K686" s="221"/>
      <c r="L686" s="221"/>
      <c r="M686" s="221"/>
      <c r="N686" s="221"/>
      <c r="O686" s="221"/>
      <c r="P686" s="221"/>
      <c r="Q686" s="221"/>
      <c r="R686" s="221"/>
      <c r="S686" s="221"/>
      <c r="T686" s="221"/>
      <c r="U686" s="221"/>
    </row>
    <row r="687" spans="3:21" ht="15.75" customHeight="1" x14ac:dyDescent="0.2">
      <c r="C687" s="240"/>
      <c r="D687" s="221"/>
      <c r="E687" s="221"/>
      <c r="F687" s="221"/>
      <c r="G687" s="221"/>
      <c r="H687" s="221"/>
      <c r="I687" s="221"/>
      <c r="J687" s="221"/>
      <c r="K687" s="221"/>
      <c r="L687" s="221"/>
      <c r="M687" s="221"/>
      <c r="N687" s="221"/>
      <c r="O687" s="221"/>
      <c r="P687" s="221"/>
      <c r="Q687" s="221"/>
      <c r="R687" s="221"/>
      <c r="S687" s="221"/>
      <c r="T687" s="221"/>
      <c r="U687" s="221"/>
    </row>
    <row r="688" spans="3:21" ht="15.75" customHeight="1" x14ac:dyDescent="0.2">
      <c r="C688" s="240"/>
      <c r="D688" s="221"/>
      <c r="E688" s="221"/>
      <c r="F688" s="221"/>
      <c r="G688" s="221"/>
      <c r="H688" s="221"/>
      <c r="I688" s="221"/>
      <c r="J688" s="221"/>
      <c r="K688" s="221"/>
      <c r="L688" s="221"/>
      <c r="M688" s="221"/>
      <c r="N688" s="221"/>
      <c r="O688" s="221"/>
      <c r="P688" s="221"/>
      <c r="Q688" s="221"/>
      <c r="R688" s="221"/>
      <c r="S688" s="221"/>
      <c r="T688" s="221"/>
      <c r="U688" s="221"/>
    </row>
    <row r="689" spans="3:21" ht="15.75" customHeight="1" x14ac:dyDescent="0.2">
      <c r="C689" s="240"/>
      <c r="D689" s="221"/>
      <c r="E689" s="221"/>
      <c r="F689" s="221"/>
      <c r="G689" s="221"/>
      <c r="H689" s="221"/>
      <c r="I689" s="221"/>
      <c r="J689" s="221"/>
      <c r="K689" s="221"/>
      <c r="L689" s="221"/>
      <c r="M689" s="221"/>
      <c r="N689" s="221"/>
      <c r="O689" s="221"/>
      <c r="P689" s="221"/>
      <c r="Q689" s="221"/>
      <c r="R689" s="221"/>
      <c r="S689" s="221"/>
      <c r="T689" s="221"/>
      <c r="U689" s="221"/>
    </row>
    <row r="690" spans="3:21" ht="15.75" customHeight="1" x14ac:dyDescent="0.2">
      <c r="C690" s="240"/>
      <c r="D690" s="221"/>
      <c r="E690" s="221"/>
      <c r="F690" s="221"/>
      <c r="G690" s="221"/>
      <c r="H690" s="221"/>
      <c r="I690" s="221"/>
      <c r="J690" s="221"/>
      <c r="K690" s="221"/>
      <c r="L690" s="221"/>
      <c r="M690" s="221"/>
      <c r="N690" s="221"/>
      <c r="O690" s="221"/>
      <c r="P690" s="221"/>
      <c r="Q690" s="221"/>
      <c r="R690" s="221"/>
      <c r="S690" s="221"/>
      <c r="T690" s="221"/>
      <c r="U690" s="221"/>
    </row>
    <row r="691" spans="3:21" ht="15.75" customHeight="1" x14ac:dyDescent="0.2">
      <c r="C691" s="240"/>
      <c r="D691" s="221"/>
      <c r="E691" s="221"/>
      <c r="F691" s="221"/>
      <c r="G691" s="221"/>
      <c r="H691" s="221"/>
      <c r="I691" s="221"/>
      <c r="J691" s="221"/>
      <c r="K691" s="221"/>
      <c r="L691" s="221"/>
      <c r="M691" s="221"/>
      <c r="N691" s="221"/>
      <c r="O691" s="221"/>
      <c r="P691" s="221"/>
      <c r="Q691" s="221"/>
      <c r="R691" s="221"/>
      <c r="S691" s="221"/>
      <c r="T691" s="221"/>
      <c r="U691" s="221"/>
    </row>
    <row r="692" spans="3:21" ht="15.75" customHeight="1" x14ac:dyDescent="0.2">
      <c r="C692" s="240"/>
      <c r="D692" s="221"/>
      <c r="E692" s="221"/>
      <c r="F692" s="221"/>
      <c r="G692" s="221"/>
      <c r="H692" s="221"/>
      <c r="I692" s="221"/>
      <c r="J692" s="221"/>
      <c r="K692" s="221"/>
      <c r="L692" s="221"/>
      <c r="M692" s="221"/>
      <c r="N692" s="221"/>
      <c r="O692" s="221"/>
      <c r="P692" s="221"/>
      <c r="Q692" s="221"/>
      <c r="R692" s="221"/>
      <c r="S692" s="221"/>
      <c r="T692" s="221"/>
      <c r="U692" s="221"/>
    </row>
    <row r="693" spans="3:21" ht="15.75" customHeight="1" x14ac:dyDescent="0.2">
      <c r="C693" s="240"/>
      <c r="D693" s="221"/>
      <c r="E693" s="221"/>
      <c r="F693" s="221"/>
      <c r="G693" s="221"/>
      <c r="H693" s="221"/>
      <c r="I693" s="221"/>
      <c r="J693" s="221"/>
      <c r="K693" s="221"/>
      <c r="L693" s="221"/>
      <c r="M693" s="221"/>
      <c r="N693" s="221"/>
      <c r="O693" s="221"/>
      <c r="P693" s="221"/>
      <c r="Q693" s="221"/>
      <c r="R693" s="221"/>
      <c r="S693" s="221"/>
      <c r="T693" s="221"/>
      <c r="U693" s="221"/>
    </row>
    <row r="694" spans="3:21" ht="15.75" customHeight="1" x14ac:dyDescent="0.2">
      <c r="C694" s="240"/>
      <c r="D694" s="221"/>
      <c r="E694" s="221"/>
      <c r="F694" s="221"/>
      <c r="G694" s="221"/>
      <c r="H694" s="221"/>
      <c r="I694" s="221"/>
      <c r="J694" s="221"/>
      <c r="K694" s="221"/>
      <c r="L694" s="221"/>
      <c r="M694" s="221"/>
      <c r="N694" s="221"/>
      <c r="O694" s="221"/>
      <c r="P694" s="221"/>
      <c r="Q694" s="221"/>
      <c r="R694" s="221"/>
      <c r="S694" s="221"/>
      <c r="T694" s="221"/>
      <c r="U694" s="221"/>
    </row>
    <row r="695" spans="3:21" ht="15.75" customHeight="1" x14ac:dyDescent="0.2">
      <c r="C695" s="240"/>
      <c r="D695" s="221"/>
      <c r="E695" s="221"/>
      <c r="F695" s="221"/>
      <c r="G695" s="221"/>
      <c r="H695" s="221"/>
      <c r="I695" s="221"/>
      <c r="J695" s="221"/>
      <c r="K695" s="221"/>
      <c r="L695" s="221"/>
      <c r="M695" s="221"/>
      <c r="N695" s="221"/>
      <c r="O695" s="221"/>
      <c r="P695" s="221"/>
      <c r="Q695" s="221"/>
      <c r="R695" s="221"/>
      <c r="S695" s="221"/>
      <c r="T695" s="221"/>
      <c r="U695" s="221"/>
    </row>
    <row r="696" spans="3:21" ht="15.75" customHeight="1" x14ac:dyDescent="0.2">
      <c r="C696" s="240"/>
      <c r="D696" s="221"/>
      <c r="E696" s="221"/>
      <c r="F696" s="221"/>
      <c r="G696" s="221"/>
      <c r="H696" s="221"/>
      <c r="I696" s="221"/>
      <c r="J696" s="221"/>
      <c r="K696" s="221"/>
      <c r="L696" s="221"/>
      <c r="M696" s="221"/>
      <c r="N696" s="221"/>
      <c r="O696" s="221"/>
      <c r="P696" s="221"/>
      <c r="Q696" s="221"/>
      <c r="R696" s="221"/>
      <c r="S696" s="221"/>
      <c r="T696" s="221"/>
      <c r="U696" s="221"/>
    </row>
    <row r="697" spans="3:21" ht="15.75" customHeight="1" x14ac:dyDescent="0.2">
      <c r="C697" s="240"/>
      <c r="D697" s="221"/>
      <c r="E697" s="221"/>
      <c r="F697" s="221"/>
      <c r="G697" s="221"/>
      <c r="H697" s="221"/>
      <c r="I697" s="221"/>
      <c r="J697" s="221"/>
      <c r="K697" s="221"/>
      <c r="L697" s="221"/>
      <c r="M697" s="221"/>
      <c r="N697" s="221"/>
      <c r="O697" s="221"/>
      <c r="P697" s="221"/>
      <c r="Q697" s="221"/>
      <c r="R697" s="221"/>
      <c r="S697" s="221"/>
      <c r="T697" s="221"/>
      <c r="U697" s="221"/>
    </row>
    <row r="698" spans="3:21" ht="15.75" customHeight="1" x14ac:dyDescent="0.2">
      <c r="C698" s="240"/>
      <c r="D698" s="221"/>
      <c r="E698" s="221"/>
      <c r="F698" s="221"/>
      <c r="G698" s="221"/>
      <c r="H698" s="221"/>
      <c r="I698" s="221"/>
      <c r="J698" s="221"/>
      <c r="K698" s="221"/>
      <c r="L698" s="221"/>
      <c r="M698" s="221"/>
      <c r="N698" s="221"/>
      <c r="O698" s="221"/>
      <c r="P698" s="221"/>
      <c r="Q698" s="221"/>
      <c r="R698" s="221"/>
      <c r="S698" s="221"/>
      <c r="T698" s="221"/>
      <c r="U698" s="221"/>
    </row>
    <row r="699" spans="3:21" ht="15.75" customHeight="1" x14ac:dyDescent="0.2">
      <c r="C699" s="240"/>
      <c r="D699" s="221"/>
      <c r="E699" s="221"/>
      <c r="F699" s="221"/>
      <c r="G699" s="221"/>
      <c r="H699" s="221"/>
      <c r="I699" s="221"/>
      <c r="J699" s="221"/>
      <c r="K699" s="221"/>
      <c r="L699" s="221"/>
      <c r="M699" s="221"/>
      <c r="N699" s="221"/>
      <c r="O699" s="221"/>
      <c r="P699" s="221"/>
      <c r="Q699" s="221"/>
      <c r="R699" s="221"/>
      <c r="S699" s="221"/>
      <c r="T699" s="221"/>
      <c r="U699" s="221"/>
    </row>
    <row r="700" spans="3:21" ht="15.75" customHeight="1" x14ac:dyDescent="0.2">
      <c r="C700" s="240"/>
      <c r="D700" s="221"/>
      <c r="E700" s="221"/>
      <c r="F700" s="221"/>
      <c r="G700" s="221"/>
      <c r="H700" s="221"/>
      <c r="I700" s="221"/>
      <c r="J700" s="221"/>
      <c r="K700" s="221"/>
      <c r="L700" s="221"/>
      <c r="M700" s="221"/>
      <c r="N700" s="221"/>
      <c r="O700" s="221"/>
      <c r="P700" s="221"/>
      <c r="Q700" s="221"/>
      <c r="R700" s="221"/>
      <c r="S700" s="221"/>
      <c r="T700" s="221"/>
      <c r="U700" s="221"/>
    </row>
    <row r="701" spans="3:21" ht="15.75" customHeight="1" x14ac:dyDescent="0.2">
      <c r="C701" s="240"/>
      <c r="D701" s="221"/>
      <c r="E701" s="221"/>
      <c r="F701" s="221"/>
      <c r="G701" s="221"/>
      <c r="H701" s="221"/>
      <c r="I701" s="221"/>
      <c r="J701" s="221"/>
      <c r="K701" s="221"/>
      <c r="L701" s="221"/>
      <c r="M701" s="221"/>
      <c r="N701" s="221"/>
      <c r="O701" s="221"/>
      <c r="P701" s="221"/>
      <c r="Q701" s="221"/>
      <c r="R701" s="221"/>
      <c r="S701" s="221"/>
      <c r="T701" s="221"/>
      <c r="U701" s="221"/>
    </row>
    <row r="702" spans="3:21" ht="15.75" customHeight="1" x14ac:dyDescent="0.2">
      <c r="C702" s="240"/>
      <c r="D702" s="221"/>
      <c r="E702" s="221"/>
      <c r="F702" s="221"/>
      <c r="G702" s="221"/>
      <c r="H702" s="221"/>
      <c r="I702" s="221"/>
      <c r="J702" s="221"/>
      <c r="K702" s="221"/>
      <c r="L702" s="221"/>
      <c r="M702" s="221"/>
      <c r="N702" s="221"/>
      <c r="O702" s="221"/>
      <c r="P702" s="221"/>
      <c r="Q702" s="221"/>
      <c r="R702" s="221"/>
      <c r="S702" s="221"/>
      <c r="T702" s="221"/>
      <c r="U702" s="221"/>
    </row>
    <row r="703" spans="3:21" ht="15.75" customHeight="1" x14ac:dyDescent="0.2">
      <c r="C703" s="240"/>
      <c r="D703" s="221"/>
      <c r="E703" s="221"/>
      <c r="F703" s="221"/>
      <c r="G703" s="221"/>
      <c r="H703" s="221"/>
      <c r="I703" s="221"/>
      <c r="J703" s="221"/>
      <c r="K703" s="221"/>
      <c r="L703" s="221"/>
      <c r="M703" s="221"/>
      <c r="N703" s="221"/>
      <c r="O703" s="221"/>
      <c r="P703" s="221"/>
      <c r="Q703" s="221"/>
      <c r="R703" s="221"/>
      <c r="S703" s="221"/>
      <c r="T703" s="221"/>
      <c r="U703" s="221"/>
    </row>
    <row r="704" spans="3:21" ht="15.75" customHeight="1" x14ac:dyDescent="0.2">
      <c r="C704" s="240"/>
      <c r="D704" s="221"/>
      <c r="E704" s="221"/>
      <c r="F704" s="221"/>
      <c r="G704" s="221"/>
      <c r="H704" s="221"/>
      <c r="I704" s="221"/>
      <c r="J704" s="221"/>
      <c r="K704" s="221"/>
      <c r="L704" s="221"/>
      <c r="M704" s="221"/>
      <c r="N704" s="221"/>
      <c r="O704" s="221"/>
      <c r="P704" s="221"/>
      <c r="Q704" s="221"/>
      <c r="R704" s="221"/>
      <c r="S704" s="221"/>
      <c r="T704" s="221"/>
      <c r="U704" s="221"/>
    </row>
    <row r="705" spans="3:21" ht="15.75" customHeight="1" x14ac:dyDescent="0.2">
      <c r="C705" s="240"/>
      <c r="D705" s="221"/>
      <c r="E705" s="221"/>
      <c r="F705" s="221"/>
      <c r="G705" s="221"/>
      <c r="H705" s="221"/>
      <c r="I705" s="221"/>
      <c r="J705" s="221"/>
      <c r="K705" s="221"/>
      <c r="L705" s="221"/>
      <c r="M705" s="221"/>
      <c r="N705" s="221"/>
      <c r="O705" s="221"/>
      <c r="P705" s="221"/>
      <c r="Q705" s="221"/>
      <c r="R705" s="221"/>
      <c r="S705" s="221"/>
      <c r="T705" s="221"/>
      <c r="U705" s="221"/>
    </row>
    <row r="706" spans="3:21" ht="15.75" customHeight="1" x14ac:dyDescent="0.2">
      <c r="C706" s="240"/>
      <c r="D706" s="221"/>
      <c r="E706" s="221"/>
      <c r="F706" s="221"/>
      <c r="G706" s="221"/>
      <c r="H706" s="221"/>
      <c r="I706" s="221"/>
      <c r="J706" s="221"/>
      <c r="K706" s="221"/>
      <c r="L706" s="221"/>
      <c r="M706" s="221"/>
      <c r="N706" s="221"/>
      <c r="O706" s="221"/>
      <c r="P706" s="221"/>
      <c r="Q706" s="221"/>
      <c r="R706" s="221"/>
      <c r="S706" s="221"/>
      <c r="T706" s="221"/>
      <c r="U706" s="221"/>
    </row>
    <row r="707" spans="3:21" ht="15.75" customHeight="1" x14ac:dyDescent="0.2">
      <c r="C707" s="240"/>
      <c r="D707" s="221"/>
      <c r="E707" s="221"/>
      <c r="F707" s="221"/>
      <c r="G707" s="221"/>
      <c r="H707" s="221"/>
      <c r="I707" s="221"/>
      <c r="J707" s="221"/>
      <c r="K707" s="221"/>
      <c r="L707" s="221"/>
      <c r="M707" s="221"/>
      <c r="N707" s="221"/>
      <c r="O707" s="221"/>
      <c r="P707" s="221"/>
      <c r="Q707" s="221"/>
      <c r="R707" s="221"/>
      <c r="S707" s="221"/>
      <c r="T707" s="221"/>
      <c r="U707" s="221"/>
    </row>
    <row r="708" spans="3:21" ht="15.75" customHeight="1" x14ac:dyDescent="0.2">
      <c r="C708" s="240"/>
      <c r="D708" s="221"/>
      <c r="E708" s="221"/>
      <c r="F708" s="221"/>
      <c r="G708" s="221"/>
      <c r="H708" s="221"/>
      <c r="I708" s="221"/>
      <c r="J708" s="221"/>
      <c r="K708" s="221"/>
      <c r="L708" s="221"/>
      <c r="M708" s="221"/>
      <c r="N708" s="221"/>
      <c r="O708" s="221"/>
      <c r="P708" s="221"/>
      <c r="Q708" s="221"/>
      <c r="R708" s="221"/>
      <c r="S708" s="221"/>
      <c r="T708" s="221"/>
      <c r="U708" s="221"/>
    </row>
    <row r="709" spans="3:21" ht="15.75" customHeight="1" x14ac:dyDescent="0.2">
      <c r="C709" s="240"/>
      <c r="D709" s="221"/>
      <c r="E709" s="221"/>
      <c r="F709" s="221"/>
      <c r="G709" s="221"/>
      <c r="H709" s="221"/>
      <c r="I709" s="221"/>
      <c r="J709" s="221"/>
      <c r="K709" s="221"/>
      <c r="L709" s="221"/>
      <c r="M709" s="221"/>
      <c r="N709" s="221"/>
      <c r="O709" s="221"/>
      <c r="P709" s="221"/>
      <c r="Q709" s="221"/>
      <c r="R709" s="221"/>
      <c r="S709" s="221"/>
      <c r="T709" s="221"/>
      <c r="U709" s="221"/>
    </row>
    <row r="710" spans="3:21" ht="15.75" customHeight="1" x14ac:dyDescent="0.2">
      <c r="C710" s="240"/>
      <c r="D710" s="221"/>
      <c r="E710" s="221"/>
      <c r="F710" s="221"/>
      <c r="G710" s="221"/>
      <c r="H710" s="221"/>
      <c r="I710" s="221"/>
      <c r="J710" s="221"/>
      <c r="K710" s="221"/>
      <c r="L710" s="221"/>
      <c r="M710" s="221"/>
      <c r="N710" s="221"/>
      <c r="O710" s="221"/>
      <c r="P710" s="221"/>
      <c r="Q710" s="221"/>
      <c r="R710" s="221"/>
      <c r="S710" s="221"/>
      <c r="T710" s="221"/>
      <c r="U710" s="221"/>
    </row>
    <row r="711" spans="3:21" ht="15.75" customHeight="1" x14ac:dyDescent="0.2">
      <c r="C711" s="240"/>
      <c r="D711" s="221"/>
      <c r="E711" s="221"/>
      <c r="F711" s="221"/>
      <c r="G711" s="221"/>
      <c r="H711" s="221"/>
      <c r="I711" s="221"/>
      <c r="J711" s="221"/>
      <c r="K711" s="221"/>
      <c r="L711" s="221"/>
      <c r="M711" s="221"/>
      <c r="N711" s="221"/>
      <c r="O711" s="221"/>
      <c r="P711" s="221"/>
      <c r="Q711" s="221"/>
      <c r="R711" s="221"/>
      <c r="S711" s="221"/>
      <c r="T711" s="221"/>
      <c r="U711" s="221"/>
    </row>
    <row r="712" spans="3:21" ht="15.75" customHeight="1" x14ac:dyDescent="0.2">
      <c r="C712" s="240"/>
      <c r="D712" s="221"/>
      <c r="E712" s="221"/>
      <c r="F712" s="221"/>
      <c r="G712" s="221"/>
      <c r="H712" s="221"/>
      <c r="I712" s="221"/>
      <c r="J712" s="221"/>
      <c r="K712" s="221"/>
      <c r="L712" s="221"/>
      <c r="M712" s="221"/>
      <c r="N712" s="221"/>
      <c r="O712" s="221"/>
      <c r="P712" s="221"/>
      <c r="Q712" s="221"/>
      <c r="R712" s="221"/>
      <c r="S712" s="221"/>
      <c r="T712" s="221"/>
      <c r="U712" s="221"/>
    </row>
    <row r="713" spans="3:21" ht="15.75" customHeight="1" x14ac:dyDescent="0.2">
      <c r="C713" s="240"/>
      <c r="D713" s="221"/>
      <c r="E713" s="221"/>
      <c r="F713" s="221"/>
      <c r="G713" s="221"/>
      <c r="H713" s="221"/>
      <c r="I713" s="221"/>
      <c r="J713" s="221"/>
      <c r="K713" s="221"/>
      <c r="L713" s="221"/>
      <c r="M713" s="221"/>
      <c r="N713" s="221"/>
      <c r="O713" s="221"/>
      <c r="P713" s="221"/>
      <c r="Q713" s="221"/>
      <c r="R713" s="221"/>
      <c r="S713" s="221"/>
      <c r="T713" s="221"/>
      <c r="U713" s="221"/>
    </row>
    <row r="714" spans="3:21" ht="15.75" customHeight="1" x14ac:dyDescent="0.2">
      <c r="C714" s="240"/>
      <c r="D714" s="221"/>
      <c r="E714" s="221"/>
      <c r="F714" s="221"/>
      <c r="G714" s="221"/>
      <c r="H714" s="221"/>
      <c r="I714" s="221"/>
      <c r="J714" s="221"/>
      <c r="K714" s="221"/>
      <c r="L714" s="221"/>
      <c r="M714" s="221"/>
      <c r="N714" s="221"/>
      <c r="O714" s="221"/>
      <c r="P714" s="221"/>
      <c r="Q714" s="221"/>
      <c r="R714" s="221"/>
      <c r="S714" s="221"/>
      <c r="T714" s="221"/>
      <c r="U714" s="221"/>
    </row>
    <row r="715" spans="3:21" ht="15.75" customHeight="1" x14ac:dyDescent="0.2">
      <c r="C715" s="240"/>
      <c r="D715" s="221"/>
      <c r="E715" s="221"/>
      <c r="F715" s="221"/>
      <c r="G715" s="221"/>
      <c r="H715" s="221"/>
      <c r="I715" s="221"/>
      <c r="J715" s="221"/>
      <c r="K715" s="221"/>
      <c r="L715" s="221"/>
      <c r="M715" s="221"/>
      <c r="N715" s="221"/>
      <c r="O715" s="221"/>
      <c r="P715" s="221"/>
      <c r="Q715" s="221"/>
      <c r="R715" s="221"/>
      <c r="S715" s="221"/>
      <c r="T715" s="221"/>
      <c r="U715" s="221"/>
    </row>
    <row r="716" spans="3:21" ht="15.75" customHeight="1" x14ac:dyDescent="0.2">
      <c r="C716" s="240"/>
      <c r="D716" s="221"/>
      <c r="E716" s="221"/>
      <c r="F716" s="221"/>
      <c r="G716" s="221"/>
      <c r="H716" s="221"/>
      <c r="I716" s="221"/>
      <c r="J716" s="221"/>
      <c r="K716" s="221"/>
      <c r="L716" s="221"/>
      <c r="M716" s="221"/>
      <c r="N716" s="221"/>
      <c r="O716" s="221"/>
      <c r="P716" s="221"/>
      <c r="Q716" s="221"/>
      <c r="R716" s="221"/>
      <c r="S716" s="221"/>
      <c r="T716" s="221"/>
      <c r="U716" s="221"/>
    </row>
    <row r="717" spans="3:21" ht="15.75" customHeight="1" x14ac:dyDescent="0.2">
      <c r="C717" s="240"/>
      <c r="D717" s="221"/>
      <c r="E717" s="221"/>
      <c r="F717" s="221"/>
      <c r="G717" s="221"/>
      <c r="H717" s="221"/>
      <c r="I717" s="221"/>
      <c r="J717" s="221"/>
      <c r="K717" s="221"/>
      <c r="L717" s="221"/>
      <c r="M717" s="221"/>
      <c r="N717" s="221"/>
      <c r="O717" s="221"/>
      <c r="P717" s="221"/>
      <c r="Q717" s="221"/>
      <c r="R717" s="221"/>
      <c r="S717" s="221"/>
      <c r="T717" s="221"/>
      <c r="U717" s="221"/>
    </row>
    <row r="718" spans="3:21" ht="15.75" customHeight="1" x14ac:dyDescent="0.2">
      <c r="C718" s="240"/>
      <c r="D718" s="221"/>
      <c r="E718" s="221"/>
      <c r="F718" s="221"/>
      <c r="G718" s="221"/>
      <c r="H718" s="221"/>
      <c r="I718" s="221"/>
      <c r="J718" s="221"/>
      <c r="K718" s="221"/>
      <c r="L718" s="221"/>
      <c r="M718" s="221"/>
      <c r="N718" s="221"/>
      <c r="O718" s="221"/>
      <c r="P718" s="221"/>
      <c r="Q718" s="221"/>
      <c r="R718" s="221"/>
      <c r="S718" s="221"/>
      <c r="T718" s="221"/>
      <c r="U718" s="221"/>
    </row>
    <row r="719" spans="3:21" ht="15.75" customHeight="1" x14ac:dyDescent="0.2">
      <c r="C719" s="240"/>
      <c r="D719" s="221"/>
      <c r="E719" s="221"/>
      <c r="F719" s="221"/>
      <c r="G719" s="221"/>
      <c r="H719" s="221"/>
      <c r="I719" s="221"/>
      <c r="J719" s="221"/>
      <c r="K719" s="221"/>
      <c r="L719" s="221"/>
      <c r="M719" s="221"/>
      <c r="N719" s="221"/>
      <c r="O719" s="221"/>
      <c r="P719" s="221"/>
      <c r="Q719" s="221"/>
      <c r="R719" s="221"/>
      <c r="S719" s="221"/>
      <c r="T719" s="221"/>
      <c r="U719" s="221"/>
    </row>
    <row r="720" spans="3:21" ht="15.75" customHeight="1" x14ac:dyDescent="0.2">
      <c r="C720" s="240"/>
      <c r="D720" s="221"/>
      <c r="E720" s="221"/>
      <c r="F720" s="221"/>
      <c r="G720" s="221"/>
      <c r="H720" s="221"/>
      <c r="I720" s="221"/>
      <c r="J720" s="221"/>
      <c r="K720" s="221"/>
      <c r="L720" s="221"/>
      <c r="M720" s="221"/>
      <c r="N720" s="221"/>
      <c r="O720" s="221"/>
      <c r="P720" s="221"/>
      <c r="Q720" s="221"/>
      <c r="R720" s="221"/>
      <c r="S720" s="221"/>
      <c r="T720" s="221"/>
      <c r="U720" s="221"/>
    </row>
    <row r="721" spans="3:21" ht="15.75" customHeight="1" x14ac:dyDescent="0.2">
      <c r="C721" s="240"/>
      <c r="D721" s="221"/>
      <c r="E721" s="221"/>
      <c r="F721" s="221"/>
      <c r="G721" s="221"/>
      <c r="H721" s="221"/>
      <c r="I721" s="221"/>
      <c r="J721" s="221"/>
      <c r="K721" s="221"/>
      <c r="L721" s="221"/>
      <c r="M721" s="221"/>
      <c r="N721" s="221"/>
      <c r="O721" s="221"/>
      <c r="P721" s="221"/>
      <c r="Q721" s="221"/>
      <c r="R721" s="221"/>
      <c r="S721" s="221"/>
      <c r="T721" s="221"/>
      <c r="U721" s="221"/>
    </row>
    <row r="722" spans="3:21" ht="15.75" customHeight="1" x14ac:dyDescent="0.2">
      <c r="C722" s="240"/>
      <c r="D722" s="221"/>
      <c r="E722" s="221"/>
      <c r="F722" s="221"/>
      <c r="G722" s="221"/>
      <c r="H722" s="221"/>
      <c r="I722" s="221"/>
      <c r="J722" s="221"/>
      <c r="K722" s="221"/>
      <c r="L722" s="221"/>
      <c r="M722" s="221"/>
      <c r="N722" s="221"/>
      <c r="O722" s="221"/>
      <c r="P722" s="221"/>
      <c r="Q722" s="221"/>
      <c r="R722" s="221"/>
      <c r="S722" s="221"/>
      <c r="T722" s="221"/>
      <c r="U722" s="221"/>
    </row>
    <row r="723" spans="3:21" ht="15.75" customHeight="1" x14ac:dyDescent="0.2">
      <c r="C723" s="240"/>
      <c r="D723" s="221"/>
      <c r="E723" s="221"/>
      <c r="F723" s="221"/>
      <c r="G723" s="221"/>
      <c r="H723" s="221"/>
      <c r="I723" s="221"/>
      <c r="J723" s="221"/>
      <c r="K723" s="221"/>
      <c r="L723" s="221"/>
      <c r="M723" s="221"/>
      <c r="N723" s="221"/>
      <c r="O723" s="221"/>
      <c r="P723" s="221"/>
      <c r="Q723" s="221"/>
      <c r="R723" s="221"/>
      <c r="S723" s="221"/>
      <c r="T723" s="221"/>
      <c r="U723" s="221"/>
    </row>
    <row r="724" spans="3:21" ht="15.75" customHeight="1" x14ac:dyDescent="0.2">
      <c r="C724" s="240"/>
      <c r="D724" s="221"/>
      <c r="E724" s="221"/>
      <c r="F724" s="221"/>
      <c r="G724" s="221"/>
      <c r="H724" s="221"/>
      <c r="I724" s="221"/>
      <c r="J724" s="221"/>
      <c r="K724" s="221"/>
      <c r="L724" s="221"/>
      <c r="M724" s="221"/>
      <c r="N724" s="221"/>
      <c r="O724" s="221"/>
      <c r="P724" s="221"/>
      <c r="Q724" s="221"/>
      <c r="R724" s="221"/>
      <c r="S724" s="221"/>
      <c r="T724" s="221"/>
      <c r="U724" s="221"/>
    </row>
    <row r="725" spans="3:21" ht="15.75" customHeight="1" x14ac:dyDescent="0.2">
      <c r="C725" s="240"/>
      <c r="D725" s="221"/>
      <c r="E725" s="221"/>
      <c r="F725" s="221"/>
      <c r="G725" s="221"/>
      <c r="H725" s="221"/>
      <c r="I725" s="221"/>
      <c r="J725" s="221"/>
      <c r="K725" s="221"/>
      <c r="L725" s="221"/>
      <c r="M725" s="221"/>
      <c r="N725" s="221"/>
      <c r="O725" s="221"/>
      <c r="P725" s="221"/>
      <c r="Q725" s="221"/>
      <c r="R725" s="221"/>
      <c r="S725" s="221"/>
      <c r="T725" s="221"/>
      <c r="U725" s="221"/>
    </row>
    <row r="726" spans="3:21" ht="15.75" customHeight="1" x14ac:dyDescent="0.2">
      <c r="C726" s="240"/>
      <c r="D726" s="221"/>
      <c r="E726" s="221"/>
      <c r="F726" s="221"/>
      <c r="G726" s="221"/>
      <c r="H726" s="221"/>
      <c r="I726" s="221"/>
      <c r="J726" s="221"/>
      <c r="K726" s="221"/>
      <c r="L726" s="221"/>
      <c r="M726" s="221"/>
      <c r="N726" s="221"/>
      <c r="O726" s="221"/>
      <c r="P726" s="221"/>
      <c r="Q726" s="221"/>
      <c r="R726" s="221"/>
      <c r="S726" s="221"/>
      <c r="T726" s="221"/>
      <c r="U726" s="221"/>
    </row>
    <row r="727" spans="3:21" ht="15.75" customHeight="1" x14ac:dyDescent="0.2">
      <c r="C727" s="240"/>
      <c r="D727" s="221"/>
      <c r="E727" s="221"/>
      <c r="F727" s="221"/>
      <c r="G727" s="221"/>
      <c r="H727" s="221"/>
      <c r="I727" s="221"/>
      <c r="J727" s="221"/>
      <c r="K727" s="221"/>
      <c r="L727" s="221"/>
      <c r="M727" s="221"/>
      <c r="N727" s="221"/>
      <c r="O727" s="221"/>
      <c r="P727" s="221"/>
      <c r="Q727" s="221"/>
      <c r="R727" s="221"/>
      <c r="S727" s="221"/>
      <c r="T727" s="221"/>
      <c r="U727" s="221"/>
    </row>
    <row r="728" spans="3:21" ht="15.75" customHeight="1" x14ac:dyDescent="0.2">
      <c r="C728" s="240"/>
      <c r="D728" s="221"/>
      <c r="E728" s="221"/>
      <c r="F728" s="221"/>
      <c r="G728" s="221"/>
      <c r="H728" s="221"/>
      <c r="I728" s="221"/>
      <c r="J728" s="221"/>
      <c r="K728" s="221"/>
      <c r="L728" s="221"/>
      <c r="M728" s="221"/>
      <c r="N728" s="221"/>
      <c r="O728" s="221"/>
      <c r="P728" s="221"/>
      <c r="Q728" s="221"/>
      <c r="R728" s="221"/>
      <c r="S728" s="221"/>
      <c r="T728" s="221"/>
      <c r="U728" s="221"/>
    </row>
    <row r="729" spans="3:21" ht="15.75" customHeight="1" x14ac:dyDescent="0.2">
      <c r="C729" s="240"/>
      <c r="D729" s="221"/>
      <c r="E729" s="221"/>
      <c r="F729" s="221"/>
      <c r="G729" s="221"/>
      <c r="H729" s="221"/>
      <c r="I729" s="221"/>
      <c r="J729" s="221"/>
      <c r="K729" s="221"/>
      <c r="L729" s="221"/>
      <c r="M729" s="221"/>
      <c r="N729" s="221"/>
      <c r="O729" s="221"/>
      <c r="P729" s="221"/>
      <c r="Q729" s="221"/>
      <c r="R729" s="221"/>
      <c r="S729" s="221"/>
      <c r="T729" s="221"/>
      <c r="U729" s="221"/>
    </row>
    <row r="730" spans="3:21" ht="15.75" customHeight="1" x14ac:dyDescent="0.2">
      <c r="C730" s="240"/>
      <c r="D730" s="221"/>
      <c r="E730" s="221"/>
      <c r="F730" s="221"/>
      <c r="G730" s="221"/>
      <c r="H730" s="221"/>
      <c r="I730" s="221"/>
      <c r="J730" s="221"/>
      <c r="K730" s="221"/>
      <c r="L730" s="221"/>
      <c r="M730" s="221"/>
      <c r="N730" s="221"/>
      <c r="O730" s="221"/>
      <c r="P730" s="221"/>
      <c r="Q730" s="221"/>
      <c r="R730" s="221"/>
      <c r="S730" s="221"/>
      <c r="T730" s="221"/>
      <c r="U730" s="221"/>
    </row>
    <row r="731" spans="3:21" ht="15.75" customHeight="1" x14ac:dyDescent="0.2">
      <c r="C731" s="240"/>
      <c r="D731" s="221"/>
      <c r="E731" s="221"/>
      <c r="F731" s="221"/>
      <c r="G731" s="221"/>
      <c r="H731" s="221"/>
      <c r="I731" s="221"/>
      <c r="J731" s="221"/>
      <c r="K731" s="221"/>
      <c r="L731" s="221"/>
      <c r="M731" s="221"/>
      <c r="N731" s="221"/>
      <c r="O731" s="221"/>
      <c r="P731" s="221"/>
      <c r="Q731" s="221"/>
      <c r="R731" s="221"/>
      <c r="S731" s="221"/>
      <c r="T731" s="221"/>
      <c r="U731" s="221"/>
    </row>
    <row r="732" spans="3:21" ht="15.75" customHeight="1" x14ac:dyDescent="0.2">
      <c r="C732" s="240"/>
      <c r="D732" s="221"/>
      <c r="E732" s="221"/>
      <c r="F732" s="221"/>
      <c r="G732" s="221"/>
      <c r="H732" s="221"/>
      <c r="I732" s="221"/>
      <c r="J732" s="221"/>
      <c r="K732" s="221"/>
      <c r="L732" s="221"/>
      <c r="M732" s="221"/>
      <c r="N732" s="221"/>
      <c r="O732" s="221"/>
      <c r="P732" s="221"/>
      <c r="Q732" s="221"/>
      <c r="R732" s="221"/>
      <c r="S732" s="221"/>
      <c r="T732" s="221"/>
      <c r="U732" s="221"/>
    </row>
    <row r="733" spans="3:21" ht="15.75" customHeight="1" x14ac:dyDescent="0.2">
      <c r="C733" s="240"/>
      <c r="D733" s="221"/>
      <c r="E733" s="221"/>
      <c r="F733" s="221"/>
      <c r="G733" s="221"/>
      <c r="H733" s="221"/>
      <c r="I733" s="221"/>
      <c r="J733" s="221"/>
      <c r="K733" s="221"/>
      <c r="L733" s="221"/>
      <c r="M733" s="221"/>
      <c r="N733" s="221"/>
      <c r="O733" s="221"/>
      <c r="P733" s="221"/>
      <c r="Q733" s="221"/>
      <c r="R733" s="221"/>
      <c r="S733" s="221"/>
      <c r="T733" s="221"/>
      <c r="U733" s="221"/>
    </row>
    <row r="734" spans="3:21" ht="15.75" customHeight="1" x14ac:dyDescent="0.2">
      <c r="C734" s="240"/>
      <c r="D734" s="221"/>
      <c r="E734" s="221"/>
      <c r="F734" s="221"/>
      <c r="G734" s="221"/>
      <c r="H734" s="221"/>
      <c r="I734" s="221"/>
      <c r="J734" s="221"/>
      <c r="K734" s="221"/>
      <c r="L734" s="221"/>
      <c r="M734" s="221"/>
      <c r="N734" s="221"/>
      <c r="O734" s="221"/>
      <c r="P734" s="221"/>
      <c r="Q734" s="221"/>
      <c r="R734" s="221"/>
      <c r="S734" s="221"/>
      <c r="T734" s="221"/>
      <c r="U734" s="221"/>
    </row>
    <row r="735" spans="3:21" ht="15.75" customHeight="1" x14ac:dyDescent="0.2">
      <c r="C735" s="240"/>
      <c r="D735" s="221"/>
      <c r="E735" s="221"/>
      <c r="F735" s="221"/>
      <c r="G735" s="221"/>
      <c r="H735" s="221"/>
      <c r="I735" s="221"/>
      <c r="J735" s="221"/>
      <c r="K735" s="221"/>
      <c r="L735" s="221"/>
      <c r="M735" s="221"/>
      <c r="N735" s="221"/>
      <c r="O735" s="221"/>
      <c r="P735" s="221"/>
      <c r="Q735" s="221"/>
      <c r="R735" s="221"/>
      <c r="S735" s="221"/>
      <c r="T735" s="221"/>
      <c r="U735" s="221"/>
    </row>
    <row r="736" spans="3:21" ht="15.75" customHeight="1" x14ac:dyDescent="0.2">
      <c r="C736" s="240"/>
      <c r="D736" s="221"/>
      <c r="E736" s="221"/>
      <c r="F736" s="221"/>
      <c r="G736" s="221"/>
      <c r="H736" s="221"/>
      <c r="I736" s="221"/>
      <c r="J736" s="221"/>
      <c r="K736" s="221"/>
      <c r="L736" s="221"/>
      <c r="M736" s="221"/>
      <c r="N736" s="221"/>
      <c r="O736" s="221"/>
      <c r="P736" s="221"/>
      <c r="Q736" s="221"/>
      <c r="R736" s="221"/>
      <c r="S736" s="221"/>
      <c r="T736" s="221"/>
      <c r="U736" s="221"/>
    </row>
    <row r="737" spans="3:21" ht="15.75" customHeight="1" x14ac:dyDescent="0.2">
      <c r="C737" s="240"/>
      <c r="D737" s="221"/>
      <c r="E737" s="221"/>
      <c r="F737" s="221"/>
      <c r="G737" s="221"/>
      <c r="H737" s="221"/>
      <c r="I737" s="221"/>
      <c r="J737" s="221"/>
      <c r="K737" s="221"/>
      <c r="L737" s="221"/>
      <c r="M737" s="221"/>
      <c r="N737" s="221"/>
      <c r="O737" s="221"/>
      <c r="P737" s="221"/>
      <c r="Q737" s="221"/>
      <c r="R737" s="221"/>
      <c r="S737" s="221"/>
      <c r="T737" s="221"/>
      <c r="U737" s="221"/>
    </row>
    <row r="738" spans="3:21" ht="15.75" customHeight="1" x14ac:dyDescent="0.2">
      <c r="C738" s="240"/>
      <c r="D738" s="221"/>
      <c r="E738" s="221"/>
      <c r="F738" s="221"/>
      <c r="G738" s="221"/>
      <c r="H738" s="221"/>
      <c r="I738" s="221"/>
      <c r="J738" s="221"/>
      <c r="K738" s="221"/>
      <c r="L738" s="221"/>
      <c r="M738" s="221"/>
      <c r="N738" s="221"/>
      <c r="O738" s="221"/>
      <c r="P738" s="221"/>
      <c r="Q738" s="221"/>
      <c r="R738" s="221"/>
      <c r="S738" s="221"/>
      <c r="T738" s="221"/>
      <c r="U738" s="221"/>
    </row>
    <row r="739" spans="3:21" ht="15.75" customHeight="1" x14ac:dyDescent="0.2">
      <c r="C739" s="240"/>
      <c r="D739" s="221"/>
      <c r="E739" s="221"/>
      <c r="F739" s="221"/>
      <c r="G739" s="221"/>
      <c r="H739" s="221"/>
      <c r="I739" s="221"/>
      <c r="J739" s="221"/>
      <c r="K739" s="221"/>
      <c r="L739" s="221"/>
      <c r="M739" s="221"/>
      <c r="N739" s="221"/>
      <c r="O739" s="221"/>
      <c r="P739" s="221"/>
      <c r="Q739" s="221"/>
      <c r="R739" s="221"/>
      <c r="S739" s="221"/>
      <c r="T739" s="221"/>
      <c r="U739" s="221"/>
    </row>
    <row r="740" spans="3:21" ht="15.75" customHeight="1" x14ac:dyDescent="0.2">
      <c r="C740" s="240"/>
      <c r="D740" s="221"/>
      <c r="E740" s="221"/>
      <c r="F740" s="221"/>
      <c r="G740" s="221"/>
      <c r="H740" s="221"/>
      <c r="I740" s="221"/>
      <c r="J740" s="221"/>
      <c r="K740" s="221"/>
      <c r="L740" s="221"/>
      <c r="M740" s="221"/>
      <c r="N740" s="221"/>
      <c r="O740" s="221"/>
      <c r="P740" s="221"/>
      <c r="Q740" s="221"/>
      <c r="R740" s="221"/>
      <c r="S740" s="221"/>
      <c r="T740" s="221"/>
      <c r="U740" s="221"/>
    </row>
    <row r="741" spans="3:21" ht="15.75" customHeight="1" x14ac:dyDescent="0.2">
      <c r="C741" s="240"/>
      <c r="D741" s="221"/>
      <c r="E741" s="221"/>
      <c r="F741" s="221"/>
      <c r="G741" s="221"/>
      <c r="H741" s="221"/>
      <c r="I741" s="221"/>
      <c r="J741" s="221"/>
      <c r="K741" s="221"/>
      <c r="L741" s="221"/>
      <c r="M741" s="221"/>
      <c r="N741" s="221"/>
      <c r="O741" s="221"/>
      <c r="P741" s="221"/>
      <c r="Q741" s="221"/>
      <c r="R741" s="221"/>
      <c r="S741" s="221"/>
      <c r="T741" s="221"/>
      <c r="U741" s="221"/>
    </row>
    <row r="742" spans="3:21" ht="15.75" customHeight="1" x14ac:dyDescent="0.2">
      <c r="C742" s="240"/>
      <c r="D742" s="221"/>
      <c r="E742" s="221"/>
      <c r="F742" s="221"/>
      <c r="G742" s="221"/>
      <c r="H742" s="221"/>
      <c r="I742" s="221"/>
      <c r="J742" s="221"/>
      <c r="K742" s="221"/>
      <c r="L742" s="221"/>
      <c r="M742" s="221"/>
      <c r="N742" s="221"/>
      <c r="O742" s="221"/>
      <c r="P742" s="221"/>
      <c r="Q742" s="221"/>
      <c r="R742" s="221"/>
      <c r="S742" s="221"/>
      <c r="T742" s="221"/>
      <c r="U742" s="221"/>
    </row>
    <row r="743" spans="3:21" ht="15.75" customHeight="1" x14ac:dyDescent="0.2">
      <c r="C743" s="240"/>
      <c r="D743" s="221"/>
      <c r="E743" s="221"/>
      <c r="F743" s="221"/>
      <c r="G743" s="221"/>
      <c r="H743" s="221"/>
      <c r="I743" s="221"/>
      <c r="J743" s="221"/>
      <c r="K743" s="221"/>
      <c r="L743" s="221"/>
      <c r="M743" s="221"/>
      <c r="N743" s="221"/>
      <c r="O743" s="221"/>
      <c r="P743" s="221"/>
      <c r="Q743" s="221"/>
      <c r="R743" s="221"/>
      <c r="S743" s="221"/>
      <c r="T743" s="221"/>
      <c r="U743" s="221"/>
    </row>
    <row r="744" spans="3:21" ht="15.75" customHeight="1" x14ac:dyDescent="0.2">
      <c r="C744" s="240"/>
      <c r="D744" s="221"/>
      <c r="E744" s="221"/>
      <c r="F744" s="221"/>
      <c r="G744" s="221"/>
      <c r="H744" s="221"/>
      <c r="I744" s="221"/>
      <c r="J744" s="221"/>
      <c r="K744" s="221"/>
      <c r="L744" s="221"/>
      <c r="M744" s="221"/>
      <c r="N744" s="221"/>
      <c r="O744" s="221"/>
      <c r="P744" s="221"/>
      <c r="Q744" s="221"/>
      <c r="R744" s="221"/>
      <c r="S744" s="221"/>
      <c r="T744" s="221"/>
      <c r="U744" s="221"/>
    </row>
    <row r="745" spans="3:21" ht="15.75" customHeight="1" x14ac:dyDescent="0.2">
      <c r="C745" s="240"/>
      <c r="D745" s="221"/>
      <c r="E745" s="221"/>
      <c r="F745" s="221"/>
      <c r="G745" s="221"/>
      <c r="H745" s="221"/>
      <c r="I745" s="221"/>
      <c r="J745" s="221"/>
      <c r="K745" s="221"/>
      <c r="L745" s="221"/>
      <c r="M745" s="221"/>
      <c r="N745" s="221"/>
      <c r="O745" s="221"/>
      <c r="P745" s="221"/>
      <c r="Q745" s="221"/>
      <c r="R745" s="221"/>
      <c r="S745" s="221"/>
      <c r="T745" s="221"/>
      <c r="U745" s="221"/>
    </row>
    <row r="746" spans="3:21" ht="15.75" customHeight="1" x14ac:dyDescent="0.2">
      <c r="C746" s="240"/>
      <c r="D746" s="221"/>
      <c r="E746" s="221"/>
      <c r="F746" s="221"/>
      <c r="G746" s="221"/>
      <c r="H746" s="221"/>
      <c r="I746" s="221"/>
      <c r="J746" s="221"/>
      <c r="K746" s="221"/>
      <c r="L746" s="221"/>
      <c r="M746" s="221"/>
      <c r="N746" s="221"/>
      <c r="O746" s="221"/>
      <c r="P746" s="221"/>
      <c r="Q746" s="221"/>
      <c r="R746" s="221"/>
      <c r="S746" s="221"/>
      <c r="T746" s="221"/>
      <c r="U746" s="221"/>
    </row>
    <row r="747" spans="3:21" ht="15.75" customHeight="1" x14ac:dyDescent="0.2">
      <c r="C747" s="240"/>
      <c r="D747" s="221"/>
      <c r="E747" s="221"/>
      <c r="F747" s="221"/>
      <c r="G747" s="221"/>
      <c r="H747" s="221"/>
      <c r="I747" s="221"/>
      <c r="J747" s="221"/>
      <c r="K747" s="221"/>
      <c r="L747" s="221"/>
      <c r="M747" s="221"/>
      <c r="N747" s="221"/>
      <c r="O747" s="221"/>
      <c r="P747" s="221"/>
      <c r="Q747" s="221"/>
      <c r="R747" s="221"/>
      <c r="S747" s="221"/>
      <c r="T747" s="221"/>
      <c r="U747" s="221"/>
    </row>
    <row r="748" spans="3:21" ht="15.75" customHeight="1" x14ac:dyDescent="0.2">
      <c r="C748" s="240"/>
      <c r="D748" s="221"/>
      <c r="E748" s="221"/>
      <c r="F748" s="221"/>
      <c r="G748" s="221"/>
      <c r="H748" s="221"/>
      <c r="I748" s="221"/>
      <c r="J748" s="221"/>
      <c r="K748" s="221"/>
      <c r="L748" s="221"/>
      <c r="M748" s="221"/>
      <c r="N748" s="221"/>
      <c r="O748" s="221"/>
      <c r="P748" s="221"/>
      <c r="Q748" s="221"/>
      <c r="R748" s="221"/>
      <c r="S748" s="221"/>
      <c r="T748" s="221"/>
      <c r="U748" s="221"/>
    </row>
    <row r="749" spans="3:21" ht="15.75" customHeight="1" x14ac:dyDescent="0.2">
      <c r="C749" s="240"/>
      <c r="D749" s="221"/>
      <c r="E749" s="221"/>
      <c r="F749" s="221"/>
      <c r="G749" s="221"/>
      <c r="H749" s="221"/>
      <c r="I749" s="221"/>
      <c r="J749" s="221"/>
      <c r="K749" s="221"/>
      <c r="L749" s="221"/>
      <c r="M749" s="221"/>
      <c r="N749" s="221"/>
      <c r="O749" s="221"/>
      <c r="P749" s="221"/>
      <c r="Q749" s="221"/>
      <c r="R749" s="221"/>
      <c r="S749" s="221"/>
      <c r="T749" s="221"/>
      <c r="U749" s="221"/>
    </row>
    <row r="750" spans="3:21" ht="15.75" customHeight="1" x14ac:dyDescent="0.2">
      <c r="C750" s="240"/>
      <c r="D750" s="221"/>
      <c r="E750" s="221"/>
      <c r="F750" s="221"/>
      <c r="G750" s="221"/>
      <c r="H750" s="221"/>
      <c r="I750" s="221"/>
      <c r="J750" s="221"/>
      <c r="K750" s="221"/>
      <c r="L750" s="221"/>
      <c r="M750" s="221"/>
      <c r="N750" s="221"/>
      <c r="O750" s="221"/>
      <c r="P750" s="221"/>
      <c r="Q750" s="221"/>
      <c r="R750" s="221"/>
      <c r="S750" s="221"/>
      <c r="T750" s="221"/>
      <c r="U750" s="221"/>
    </row>
    <row r="751" spans="3:21" ht="15.75" customHeight="1" x14ac:dyDescent="0.2">
      <c r="C751" s="240"/>
      <c r="D751" s="221"/>
      <c r="E751" s="221"/>
      <c r="F751" s="221"/>
      <c r="G751" s="221"/>
      <c r="H751" s="221"/>
      <c r="I751" s="221"/>
      <c r="J751" s="221"/>
      <c r="K751" s="221"/>
      <c r="L751" s="221"/>
      <c r="M751" s="221"/>
      <c r="N751" s="221"/>
      <c r="O751" s="221"/>
      <c r="P751" s="221"/>
      <c r="Q751" s="221"/>
      <c r="R751" s="221"/>
      <c r="S751" s="221"/>
      <c r="T751" s="221"/>
      <c r="U751" s="221"/>
    </row>
    <row r="752" spans="3:21" ht="15.75" customHeight="1" x14ac:dyDescent="0.2">
      <c r="C752" s="240"/>
      <c r="D752" s="221"/>
      <c r="E752" s="221"/>
      <c r="F752" s="221"/>
      <c r="G752" s="221"/>
      <c r="H752" s="221"/>
      <c r="I752" s="221"/>
      <c r="J752" s="221"/>
      <c r="K752" s="221"/>
      <c r="L752" s="221"/>
      <c r="M752" s="221"/>
      <c r="N752" s="221"/>
      <c r="O752" s="221"/>
      <c r="P752" s="221"/>
      <c r="Q752" s="221"/>
      <c r="R752" s="221"/>
      <c r="S752" s="221"/>
      <c r="T752" s="221"/>
      <c r="U752" s="221"/>
    </row>
    <row r="753" spans="3:21" ht="15.75" customHeight="1" x14ac:dyDescent="0.2">
      <c r="C753" s="240"/>
      <c r="D753" s="221"/>
      <c r="E753" s="221"/>
      <c r="F753" s="221"/>
      <c r="G753" s="221"/>
      <c r="H753" s="221"/>
      <c r="I753" s="221"/>
      <c r="J753" s="221"/>
      <c r="K753" s="221"/>
      <c r="L753" s="221"/>
      <c r="M753" s="221"/>
      <c r="N753" s="221"/>
      <c r="O753" s="221"/>
      <c r="P753" s="221"/>
      <c r="Q753" s="221"/>
      <c r="R753" s="221"/>
      <c r="S753" s="221"/>
      <c r="T753" s="221"/>
      <c r="U753" s="221"/>
    </row>
    <row r="754" spans="3:21" ht="15.75" customHeight="1" x14ac:dyDescent="0.2">
      <c r="C754" s="240"/>
      <c r="D754" s="221"/>
      <c r="E754" s="221"/>
      <c r="F754" s="221"/>
      <c r="G754" s="221"/>
      <c r="H754" s="221"/>
      <c r="I754" s="221"/>
      <c r="J754" s="221"/>
      <c r="K754" s="221"/>
      <c r="L754" s="221"/>
      <c r="M754" s="221"/>
      <c r="N754" s="221"/>
      <c r="O754" s="221"/>
      <c r="P754" s="221"/>
      <c r="Q754" s="221"/>
      <c r="R754" s="221"/>
      <c r="S754" s="221"/>
      <c r="T754" s="221"/>
      <c r="U754" s="221"/>
    </row>
    <row r="755" spans="3:21" ht="15.75" customHeight="1" x14ac:dyDescent="0.2">
      <c r="C755" s="240"/>
      <c r="D755" s="221"/>
      <c r="E755" s="221"/>
      <c r="F755" s="221"/>
      <c r="G755" s="221"/>
      <c r="H755" s="221"/>
      <c r="I755" s="221"/>
      <c r="J755" s="221"/>
      <c r="K755" s="221"/>
      <c r="L755" s="221"/>
      <c r="M755" s="221"/>
      <c r="N755" s="221"/>
      <c r="O755" s="221"/>
      <c r="P755" s="221"/>
      <c r="Q755" s="221"/>
      <c r="R755" s="221"/>
      <c r="S755" s="221"/>
      <c r="T755" s="221"/>
      <c r="U755" s="221"/>
    </row>
    <row r="756" spans="3:21" ht="15.75" customHeight="1" x14ac:dyDescent="0.2">
      <c r="C756" s="240"/>
      <c r="D756" s="221"/>
      <c r="E756" s="221"/>
      <c r="F756" s="221"/>
      <c r="G756" s="221"/>
      <c r="H756" s="221"/>
      <c r="I756" s="221"/>
      <c r="J756" s="221"/>
      <c r="K756" s="221"/>
      <c r="L756" s="221"/>
      <c r="M756" s="221"/>
      <c r="N756" s="221"/>
      <c r="O756" s="221"/>
      <c r="P756" s="221"/>
      <c r="Q756" s="221"/>
      <c r="R756" s="221"/>
      <c r="S756" s="221"/>
      <c r="T756" s="221"/>
      <c r="U756" s="221"/>
    </row>
    <row r="757" spans="3:21" ht="15.75" customHeight="1" x14ac:dyDescent="0.2">
      <c r="C757" s="240"/>
      <c r="D757" s="221"/>
      <c r="E757" s="221"/>
      <c r="F757" s="221"/>
      <c r="G757" s="221"/>
      <c r="H757" s="221"/>
      <c r="I757" s="221"/>
      <c r="J757" s="221"/>
      <c r="K757" s="221"/>
      <c r="L757" s="221"/>
      <c r="M757" s="221"/>
      <c r="N757" s="221"/>
      <c r="O757" s="221"/>
      <c r="P757" s="221"/>
      <c r="Q757" s="221"/>
      <c r="R757" s="221"/>
      <c r="S757" s="221"/>
      <c r="T757" s="221"/>
      <c r="U757" s="221"/>
    </row>
    <row r="758" spans="3:21" ht="15.75" customHeight="1" x14ac:dyDescent="0.2">
      <c r="C758" s="240"/>
      <c r="D758" s="221"/>
      <c r="E758" s="221"/>
      <c r="F758" s="221"/>
      <c r="G758" s="221"/>
      <c r="H758" s="221"/>
      <c r="I758" s="221"/>
      <c r="J758" s="221"/>
      <c r="K758" s="221"/>
      <c r="L758" s="221"/>
      <c r="M758" s="221"/>
      <c r="N758" s="221"/>
      <c r="O758" s="221"/>
      <c r="P758" s="221"/>
      <c r="Q758" s="221"/>
      <c r="R758" s="221"/>
      <c r="S758" s="221"/>
      <c r="T758" s="221"/>
      <c r="U758" s="221"/>
    </row>
    <row r="759" spans="3:21" ht="15.75" customHeight="1" x14ac:dyDescent="0.2">
      <c r="C759" s="240"/>
      <c r="D759" s="221"/>
      <c r="E759" s="221"/>
      <c r="F759" s="221"/>
      <c r="G759" s="221"/>
      <c r="H759" s="221"/>
      <c r="I759" s="221"/>
      <c r="J759" s="221"/>
      <c r="K759" s="221"/>
      <c r="L759" s="221"/>
      <c r="M759" s="221"/>
      <c r="N759" s="221"/>
      <c r="O759" s="221"/>
      <c r="P759" s="221"/>
      <c r="Q759" s="221"/>
      <c r="R759" s="221"/>
      <c r="S759" s="221"/>
      <c r="T759" s="221"/>
      <c r="U759" s="221"/>
    </row>
    <row r="760" spans="3:21" ht="15.75" customHeight="1" x14ac:dyDescent="0.2">
      <c r="C760" s="240"/>
      <c r="D760" s="221"/>
      <c r="E760" s="221"/>
      <c r="F760" s="221"/>
      <c r="G760" s="221"/>
      <c r="H760" s="221"/>
      <c r="I760" s="221"/>
      <c r="J760" s="221"/>
      <c r="K760" s="221"/>
      <c r="L760" s="221"/>
      <c r="M760" s="221"/>
      <c r="N760" s="221"/>
      <c r="O760" s="221"/>
      <c r="P760" s="221"/>
      <c r="Q760" s="221"/>
      <c r="R760" s="221"/>
      <c r="S760" s="221"/>
      <c r="T760" s="221"/>
      <c r="U760" s="221"/>
    </row>
    <row r="761" spans="3:21" ht="15.75" customHeight="1" x14ac:dyDescent="0.2">
      <c r="C761" s="240"/>
      <c r="D761" s="221"/>
      <c r="E761" s="221"/>
      <c r="F761" s="221"/>
      <c r="G761" s="221"/>
      <c r="H761" s="221"/>
      <c r="I761" s="221"/>
      <c r="J761" s="221"/>
      <c r="K761" s="221"/>
      <c r="L761" s="221"/>
      <c r="M761" s="221"/>
      <c r="N761" s="221"/>
      <c r="O761" s="221"/>
      <c r="P761" s="221"/>
      <c r="Q761" s="221"/>
      <c r="R761" s="221"/>
      <c r="S761" s="221"/>
      <c r="T761" s="221"/>
      <c r="U761" s="221"/>
    </row>
    <row r="762" spans="3:21" ht="15.75" customHeight="1" x14ac:dyDescent="0.2">
      <c r="C762" s="240"/>
      <c r="D762" s="221"/>
      <c r="E762" s="221"/>
      <c r="F762" s="221"/>
      <c r="G762" s="221"/>
      <c r="H762" s="221"/>
      <c r="I762" s="221"/>
      <c r="J762" s="221"/>
      <c r="K762" s="221"/>
      <c r="L762" s="221"/>
      <c r="M762" s="221"/>
      <c r="N762" s="221"/>
      <c r="O762" s="221"/>
      <c r="P762" s="221"/>
      <c r="Q762" s="221"/>
      <c r="R762" s="221"/>
      <c r="S762" s="221"/>
      <c r="T762" s="221"/>
      <c r="U762" s="221"/>
    </row>
    <row r="763" spans="3:21" ht="15.75" customHeight="1" x14ac:dyDescent="0.2">
      <c r="C763" s="240"/>
      <c r="D763" s="221"/>
      <c r="E763" s="221"/>
      <c r="F763" s="221"/>
      <c r="G763" s="221"/>
      <c r="H763" s="221"/>
      <c r="I763" s="221"/>
      <c r="J763" s="221"/>
      <c r="K763" s="221"/>
      <c r="L763" s="221"/>
      <c r="M763" s="221"/>
      <c r="N763" s="221"/>
      <c r="O763" s="221"/>
      <c r="P763" s="221"/>
      <c r="Q763" s="221"/>
      <c r="R763" s="221"/>
      <c r="S763" s="221"/>
      <c r="T763" s="221"/>
      <c r="U763" s="221"/>
    </row>
    <row r="764" spans="3:21" ht="15.75" customHeight="1" x14ac:dyDescent="0.2">
      <c r="C764" s="240"/>
      <c r="D764" s="221"/>
      <c r="E764" s="221"/>
      <c r="F764" s="221"/>
      <c r="G764" s="221"/>
      <c r="H764" s="221"/>
      <c r="I764" s="221"/>
      <c r="J764" s="221"/>
      <c r="K764" s="221"/>
      <c r="L764" s="221"/>
      <c r="M764" s="221"/>
      <c r="N764" s="221"/>
      <c r="O764" s="221"/>
      <c r="P764" s="221"/>
      <c r="Q764" s="221"/>
      <c r="R764" s="221"/>
      <c r="S764" s="221"/>
      <c r="T764" s="221"/>
      <c r="U764" s="221"/>
    </row>
    <row r="765" spans="3:21" ht="15.75" customHeight="1" x14ac:dyDescent="0.2">
      <c r="C765" s="240"/>
      <c r="D765" s="221"/>
      <c r="E765" s="221"/>
      <c r="F765" s="221"/>
      <c r="G765" s="221"/>
      <c r="H765" s="221"/>
      <c r="I765" s="221"/>
      <c r="J765" s="221"/>
      <c r="K765" s="221"/>
      <c r="L765" s="221"/>
      <c r="M765" s="221"/>
      <c r="N765" s="221"/>
      <c r="O765" s="221"/>
      <c r="P765" s="221"/>
      <c r="Q765" s="221"/>
      <c r="R765" s="221"/>
      <c r="S765" s="221"/>
      <c r="T765" s="221"/>
      <c r="U765" s="221"/>
    </row>
    <row r="766" spans="3:21" ht="15.75" customHeight="1" x14ac:dyDescent="0.2">
      <c r="C766" s="240"/>
      <c r="D766" s="221"/>
      <c r="E766" s="221"/>
      <c r="F766" s="221"/>
      <c r="G766" s="221"/>
      <c r="H766" s="221"/>
      <c r="I766" s="221"/>
      <c r="J766" s="221"/>
      <c r="K766" s="221"/>
      <c r="L766" s="221"/>
      <c r="M766" s="221"/>
      <c r="N766" s="221"/>
      <c r="O766" s="221"/>
      <c r="P766" s="221"/>
      <c r="Q766" s="221"/>
      <c r="R766" s="221"/>
      <c r="S766" s="221"/>
      <c r="T766" s="221"/>
      <c r="U766" s="221"/>
    </row>
    <row r="767" spans="3:21" ht="15.75" customHeight="1" x14ac:dyDescent="0.2">
      <c r="C767" s="240"/>
      <c r="D767" s="221"/>
      <c r="E767" s="221"/>
      <c r="F767" s="221"/>
      <c r="G767" s="221"/>
      <c r="H767" s="221"/>
      <c r="I767" s="221"/>
      <c r="J767" s="221"/>
      <c r="K767" s="221"/>
      <c r="L767" s="221"/>
      <c r="M767" s="221"/>
      <c r="N767" s="221"/>
      <c r="O767" s="221"/>
      <c r="P767" s="221"/>
      <c r="Q767" s="221"/>
      <c r="R767" s="221"/>
      <c r="S767" s="221"/>
      <c r="T767" s="221"/>
      <c r="U767" s="221"/>
    </row>
    <row r="768" spans="3:21" ht="15.75" customHeight="1" x14ac:dyDescent="0.2">
      <c r="C768" s="240"/>
      <c r="D768" s="221"/>
      <c r="E768" s="221"/>
      <c r="F768" s="221"/>
      <c r="G768" s="221"/>
      <c r="H768" s="221"/>
      <c r="I768" s="221"/>
      <c r="J768" s="221"/>
      <c r="K768" s="221"/>
      <c r="L768" s="221"/>
      <c r="M768" s="221"/>
      <c r="N768" s="221"/>
      <c r="O768" s="221"/>
      <c r="P768" s="221"/>
      <c r="Q768" s="221"/>
      <c r="R768" s="221"/>
      <c r="S768" s="221"/>
      <c r="T768" s="221"/>
      <c r="U768" s="221"/>
    </row>
    <row r="769" spans="3:21" ht="15.75" customHeight="1" x14ac:dyDescent="0.2">
      <c r="C769" s="240"/>
      <c r="D769" s="221"/>
      <c r="E769" s="221"/>
      <c r="F769" s="221"/>
      <c r="G769" s="221"/>
      <c r="H769" s="221"/>
      <c r="I769" s="221"/>
      <c r="J769" s="221"/>
      <c r="K769" s="221"/>
      <c r="L769" s="221"/>
      <c r="M769" s="221"/>
      <c r="N769" s="221"/>
      <c r="O769" s="221"/>
      <c r="P769" s="221"/>
      <c r="Q769" s="221"/>
      <c r="R769" s="221"/>
      <c r="S769" s="221"/>
      <c r="T769" s="221"/>
      <c r="U769" s="221"/>
    </row>
    <row r="770" spans="3:21" ht="15.75" customHeight="1" x14ac:dyDescent="0.2">
      <c r="C770" s="240"/>
      <c r="D770" s="221"/>
      <c r="E770" s="221"/>
      <c r="F770" s="221"/>
      <c r="G770" s="221"/>
      <c r="H770" s="221"/>
      <c r="I770" s="221"/>
      <c r="J770" s="221"/>
      <c r="K770" s="221"/>
      <c r="L770" s="221"/>
      <c r="M770" s="221"/>
      <c r="N770" s="221"/>
      <c r="O770" s="221"/>
      <c r="P770" s="221"/>
      <c r="Q770" s="221"/>
      <c r="R770" s="221"/>
      <c r="S770" s="221"/>
      <c r="T770" s="221"/>
      <c r="U770" s="221"/>
    </row>
    <row r="771" spans="3:21" ht="15.75" customHeight="1" x14ac:dyDescent="0.2">
      <c r="C771" s="240"/>
      <c r="D771" s="221"/>
      <c r="E771" s="221"/>
      <c r="F771" s="221"/>
      <c r="G771" s="221"/>
      <c r="H771" s="221"/>
      <c r="I771" s="221"/>
      <c r="J771" s="221"/>
      <c r="K771" s="221"/>
      <c r="L771" s="221"/>
      <c r="M771" s="221"/>
      <c r="N771" s="221"/>
      <c r="O771" s="221"/>
      <c r="P771" s="221"/>
      <c r="Q771" s="221"/>
      <c r="R771" s="221"/>
      <c r="S771" s="221"/>
      <c r="T771" s="221"/>
      <c r="U771" s="221"/>
    </row>
    <row r="772" spans="3:21" ht="15.75" customHeight="1" x14ac:dyDescent="0.2">
      <c r="C772" s="240"/>
      <c r="D772" s="221"/>
      <c r="E772" s="221"/>
      <c r="F772" s="221"/>
      <c r="G772" s="221"/>
      <c r="H772" s="221"/>
      <c r="I772" s="221"/>
      <c r="J772" s="221"/>
      <c r="K772" s="221"/>
      <c r="L772" s="221"/>
      <c r="M772" s="221"/>
      <c r="N772" s="221"/>
      <c r="O772" s="221"/>
      <c r="P772" s="221"/>
      <c r="Q772" s="221"/>
      <c r="R772" s="221"/>
      <c r="S772" s="221"/>
      <c r="T772" s="221"/>
      <c r="U772" s="221"/>
    </row>
    <row r="773" spans="3:21" ht="15.75" customHeight="1" x14ac:dyDescent="0.2">
      <c r="C773" s="240"/>
      <c r="D773" s="221"/>
      <c r="E773" s="221"/>
      <c r="F773" s="221"/>
      <c r="G773" s="221"/>
      <c r="H773" s="221"/>
      <c r="I773" s="221"/>
      <c r="J773" s="221"/>
      <c r="K773" s="221"/>
      <c r="L773" s="221"/>
      <c r="M773" s="221"/>
      <c r="N773" s="221"/>
      <c r="O773" s="221"/>
      <c r="P773" s="221"/>
      <c r="Q773" s="221"/>
      <c r="R773" s="221"/>
      <c r="S773" s="221"/>
      <c r="T773" s="221"/>
      <c r="U773" s="221"/>
    </row>
    <row r="774" spans="3:21" ht="15.75" customHeight="1" x14ac:dyDescent="0.2">
      <c r="C774" s="240"/>
      <c r="D774" s="221"/>
      <c r="E774" s="221"/>
      <c r="F774" s="221"/>
      <c r="G774" s="221"/>
      <c r="H774" s="221"/>
      <c r="I774" s="221"/>
      <c r="J774" s="221"/>
      <c r="K774" s="221"/>
      <c r="L774" s="221"/>
      <c r="M774" s="221"/>
      <c r="N774" s="221"/>
      <c r="O774" s="221"/>
      <c r="P774" s="221"/>
      <c r="Q774" s="221"/>
      <c r="R774" s="221"/>
      <c r="S774" s="221"/>
      <c r="T774" s="221"/>
      <c r="U774" s="221"/>
    </row>
    <row r="775" spans="3:21" ht="15.75" customHeight="1" x14ac:dyDescent="0.2">
      <c r="C775" s="240"/>
      <c r="D775" s="221"/>
      <c r="E775" s="221"/>
      <c r="F775" s="221"/>
      <c r="G775" s="221"/>
      <c r="H775" s="221"/>
      <c r="I775" s="221"/>
      <c r="J775" s="221"/>
      <c r="K775" s="221"/>
      <c r="L775" s="221"/>
      <c r="M775" s="221"/>
      <c r="N775" s="221"/>
      <c r="O775" s="221"/>
      <c r="P775" s="221"/>
      <c r="Q775" s="221"/>
      <c r="R775" s="221"/>
      <c r="S775" s="221"/>
      <c r="T775" s="221"/>
      <c r="U775" s="221"/>
    </row>
    <row r="776" spans="3:21" ht="15.75" customHeight="1" x14ac:dyDescent="0.2">
      <c r="C776" s="240"/>
      <c r="D776" s="221"/>
      <c r="E776" s="221"/>
      <c r="F776" s="221"/>
      <c r="G776" s="221"/>
      <c r="H776" s="221"/>
      <c r="I776" s="221"/>
      <c r="J776" s="221"/>
      <c r="K776" s="221"/>
      <c r="L776" s="221"/>
      <c r="M776" s="221"/>
      <c r="N776" s="221"/>
      <c r="O776" s="221"/>
      <c r="P776" s="221"/>
      <c r="Q776" s="221"/>
      <c r="R776" s="221"/>
      <c r="S776" s="221"/>
      <c r="T776" s="221"/>
      <c r="U776" s="221"/>
    </row>
    <row r="777" spans="3:21" ht="15.75" customHeight="1" x14ac:dyDescent="0.2">
      <c r="C777" s="240"/>
      <c r="D777" s="221"/>
      <c r="E777" s="221"/>
      <c r="F777" s="221"/>
      <c r="G777" s="221"/>
      <c r="H777" s="221"/>
      <c r="I777" s="221"/>
      <c r="J777" s="221"/>
      <c r="K777" s="221"/>
      <c r="L777" s="221"/>
      <c r="M777" s="221"/>
      <c r="N777" s="221"/>
      <c r="O777" s="221"/>
      <c r="P777" s="221"/>
      <c r="Q777" s="221"/>
      <c r="R777" s="221"/>
      <c r="S777" s="221"/>
      <c r="T777" s="221"/>
      <c r="U777" s="221"/>
    </row>
    <row r="778" spans="3:21" ht="15.75" customHeight="1" x14ac:dyDescent="0.2">
      <c r="C778" s="240"/>
      <c r="D778" s="221"/>
      <c r="E778" s="221"/>
      <c r="F778" s="221"/>
      <c r="G778" s="221"/>
      <c r="H778" s="221"/>
      <c r="I778" s="221"/>
      <c r="J778" s="221"/>
      <c r="K778" s="221"/>
      <c r="L778" s="221"/>
      <c r="M778" s="221"/>
      <c r="N778" s="221"/>
      <c r="O778" s="221"/>
      <c r="P778" s="221"/>
      <c r="Q778" s="221"/>
      <c r="R778" s="221"/>
      <c r="S778" s="221"/>
      <c r="T778" s="221"/>
      <c r="U778" s="221"/>
    </row>
    <row r="779" spans="3:21" ht="15.75" customHeight="1" x14ac:dyDescent="0.2">
      <c r="C779" s="240"/>
      <c r="D779" s="221"/>
      <c r="E779" s="221"/>
      <c r="F779" s="221"/>
      <c r="G779" s="221"/>
      <c r="H779" s="221"/>
      <c r="I779" s="221"/>
      <c r="J779" s="221"/>
      <c r="K779" s="221"/>
      <c r="L779" s="221"/>
      <c r="M779" s="221"/>
      <c r="N779" s="221"/>
      <c r="O779" s="221"/>
      <c r="P779" s="221"/>
      <c r="Q779" s="221"/>
      <c r="R779" s="221"/>
      <c r="S779" s="221"/>
      <c r="T779" s="221"/>
      <c r="U779" s="221"/>
    </row>
    <row r="780" spans="3:21" ht="15.75" customHeight="1" x14ac:dyDescent="0.2">
      <c r="C780" s="240"/>
      <c r="D780" s="221"/>
      <c r="E780" s="221"/>
      <c r="F780" s="221"/>
      <c r="G780" s="221"/>
      <c r="H780" s="221"/>
      <c r="I780" s="221"/>
      <c r="J780" s="221"/>
      <c r="K780" s="221"/>
      <c r="L780" s="221"/>
      <c r="M780" s="221"/>
      <c r="N780" s="221"/>
      <c r="O780" s="221"/>
      <c r="P780" s="221"/>
      <c r="Q780" s="221"/>
      <c r="R780" s="221"/>
      <c r="S780" s="221"/>
      <c r="T780" s="221"/>
      <c r="U780" s="221"/>
    </row>
    <row r="781" spans="3:21" ht="15.75" customHeight="1" x14ac:dyDescent="0.2">
      <c r="C781" s="240"/>
      <c r="D781" s="221"/>
      <c r="E781" s="221"/>
      <c r="F781" s="221"/>
      <c r="G781" s="221"/>
      <c r="H781" s="221"/>
      <c r="I781" s="221"/>
      <c r="J781" s="221"/>
      <c r="K781" s="221"/>
      <c r="L781" s="221"/>
      <c r="M781" s="221"/>
      <c r="N781" s="221"/>
      <c r="O781" s="221"/>
      <c r="P781" s="221"/>
      <c r="Q781" s="221"/>
      <c r="R781" s="221"/>
      <c r="S781" s="221"/>
      <c r="T781" s="221"/>
      <c r="U781" s="221"/>
    </row>
    <row r="782" spans="3:21" ht="15.75" customHeight="1" x14ac:dyDescent="0.2">
      <c r="C782" s="240"/>
      <c r="D782" s="221"/>
      <c r="E782" s="221"/>
      <c r="F782" s="221"/>
      <c r="G782" s="221"/>
      <c r="H782" s="221"/>
      <c r="I782" s="221"/>
      <c r="J782" s="221"/>
      <c r="K782" s="221"/>
      <c r="L782" s="221"/>
      <c r="M782" s="221"/>
      <c r="N782" s="221"/>
      <c r="O782" s="221"/>
      <c r="P782" s="221"/>
      <c r="Q782" s="221"/>
      <c r="R782" s="221"/>
      <c r="S782" s="221"/>
      <c r="T782" s="221"/>
      <c r="U782" s="221"/>
    </row>
    <row r="783" spans="3:21" ht="15.75" customHeight="1" x14ac:dyDescent="0.2">
      <c r="C783" s="240"/>
      <c r="D783" s="221"/>
      <c r="E783" s="221"/>
      <c r="F783" s="221"/>
      <c r="G783" s="221"/>
      <c r="H783" s="221"/>
      <c r="I783" s="221"/>
      <c r="J783" s="221"/>
      <c r="K783" s="221"/>
      <c r="L783" s="221"/>
      <c r="M783" s="221"/>
      <c r="N783" s="221"/>
      <c r="O783" s="221"/>
      <c r="P783" s="221"/>
      <c r="Q783" s="221"/>
      <c r="R783" s="221"/>
      <c r="S783" s="221"/>
      <c r="T783" s="221"/>
      <c r="U783" s="221"/>
    </row>
    <row r="784" spans="3:21" ht="15.75" customHeight="1" x14ac:dyDescent="0.2">
      <c r="C784" s="240"/>
      <c r="D784" s="221"/>
      <c r="E784" s="221"/>
      <c r="F784" s="221"/>
      <c r="G784" s="221"/>
      <c r="H784" s="221"/>
      <c r="I784" s="221"/>
      <c r="J784" s="221"/>
      <c r="K784" s="221"/>
      <c r="L784" s="221"/>
      <c r="M784" s="221"/>
      <c r="N784" s="221"/>
      <c r="O784" s="221"/>
      <c r="P784" s="221"/>
      <c r="Q784" s="221"/>
      <c r="R784" s="221"/>
      <c r="S784" s="221"/>
      <c r="T784" s="221"/>
      <c r="U784" s="221"/>
    </row>
    <row r="785" spans="3:21" ht="15.75" customHeight="1" x14ac:dyDescent="0.2">
      <c r="C785" s="240"/>
      <c r="D785" s="221"/>
      <c r="E785" s="221"/>
      <c r="F785" s="221"/>
      <c r="G785" s="221"/>
      <c r="H785" s="221"/>
      <c r="I785" s="221"/>
      <c r="J785" s="221"/>
      <c r="K785" s="221"/>
      <c r="L785" s="221"/>
      <c r="M785" s="221"/>
      <c r="N785" s="221"/>
      <c r="O785" s="221"/>
      <c r="P785" s="221"/>
      <c r="Q785" s="221"/>
      <c r="R785" s="221"/>
      <c r="S785" s="221"/>
      <c r="T785" s="221"/>
      <c r="U785" s="221"/>
    </row>
    <row r="786" spans="3:21" ht="15.75" customHeight="1" x14ac:dyDescent="0.2">
      <c r="C786" s="240"/>
      <c r="D786" s="221"/>
      <c r="E786" s="221"/>
      <c r="F786" s="221"/>
      <c r="G786" s="221"/>
      <c r="H786" s="221"/>
      <c r="I786" s="221"/>
      <c r="J786" s="221"/>
      <c r="K786" s="221"/>
      <c r="L786" s="221"/>
      <c r="M786" s="221"/>
      <c r="N786" s="221"/>
      <c r="O786" s="221"/>
      <c r="P786" s="221"/>
      <c r="Q786" s="221"/>
      <c r="R786" s="221"/>
      <c r="S786" s="221"/>
      <c r="T786" s="221"/>
      <c r="U786" s="221"/>
    </row>
    <row r="787" spans="3:21" ht="15.75" customHeight="1" x14ac:dyDescent="0.2">
      <c r="C787" s="240"/>
      <c r="D787" s="221"/>
      <c r="E787" s="221"/>
      <c r="F787" s="221"/>
      <c r="G787" s="221"/>
      <c r="H787" s="221"/>
      <c r="I787" s="221"/>
      <c r="J787" s="221"/>
      <c r="K787" s="221"/>
      <c r="L787" s="221"/>
      <c r="M787" s="221"/>
      <c r="N787" s="221"/>
      <c r="O787" s="221"/>
      <c r="P787" s="221"/>
      <c r="Q787" s="221"/>
      <c r="R787" s="221"/>
      <c r="S787" s="221"/>
      <c r="T787" s="221"/>
      <c r="U787" s="221"/>
    </row>
    <row r="788" spans="3:21" ht="15.75" customHeight="1" x14ac:dyDescent="0.2">
      <c r="C788" s="240"/>
      <c r="D788" s="221"/>
      <c r="E788" s="221"/>
      <c r="F788" s="221"/>
      <c r="G788" s="221"/>
      <c r="H788" s="221"/>
      <c r="I788" s="221"/>
      <c r="J788" s="221"/>
      <c r="K788" s="221"/>
      <c r="L788" s="221"/>
      <c r="M788" s="221"/>
      <c r="N788" s="221"/>
      <c r="O788" s="221"/>
      <c r="P788" s="221"/>
      <c r="Q788" s="221"/>
      <c r="R788" s="221"/>
      <c r="S788" s="221"/>
      <c r="T788" s="221"/>
      <c r="U788" s="221"/>
    </row>
    <row r="789" spans="3:21" ht="15.75" customHeight="1" x14ac:dyDescent="0.2">
      <c r="C789" s="240"/>
      <c r="D789" s="221"/>
      <c r="E789" s="221"/>
      <c r="F789" s="221"/>
      <c r="G789" s="221"/>
      <c r="H789" s="221"/>
      <c r="I789" s="221"/>
      <c r="J789" s="221"/>
      <c r="K789" s="221"/>
      <c r="L789" s="221"/>
      <c r="M789" s="221"/>
      <c r="N789" s="221"/>
      <c r="O789" s="221"/>
      <c r="P789" s="221"/>
      <c r="Q789" s="221"/>
      <c r="R789" s="221"/>
      <c r="S789" s="221"/>
      <c r="T789" s="221"/>
      <c r="U789" s="221"/>
    </row>
    <row r="790" spans="3:21" ht="15.75" customHeight="1" x14ac:dyDescent="0.2">
      <c r="C790" s="240"/>
      <c r="D790" s="221"/>
      <c r="E790" s="221"/>
      <c r="F790" s="221"/>
      <c r="G790" s="221"/>
      <c r="H790" s="221"/>
      <c r="I790" s="221"/>
      <c r="J790" s="221"/>
      <c r="K790" s="221"/>
      <c r="L790" s="221"/>
      <c r="M790" s="221"/>
      <c r="N790" s="221"/>
      <c r="O790" s="221"/>
      <c r="P790" s="221"/>
      <c r="Q790" s="221"/>
      <c r="R790" s="221"/>
      <c r="S790" s="221"/>
      <c r="T790" s="221"/>
      <c r="U790" s="221"/>
    </row>
    <row r="791" spans="3:21" ht="15.75" customHeight="1" x14ac:dyDescent="0.2">
      <c r="C791" s="240"/>
      <c r="D791" s="221"/>
      <c r="E791" s="221"/>
      <c r="F791" s="221"/>
      <c r="G791" s="221"/>
      <c r="H791" s="221"/>
      <c r="I791" s="221"/>
      <c r="J791" s="221"/>
      <c r="K791" s="221"/>
      <c r="L791" s="221"/>
      <c r="M791" s="221"/>
      <c r="N791" s="221"/>
      <c r="O791" s="221"/>
      <c r="P791" s="221"/>
      <c r="Q791" s="221"/>
      <c r="R791" s="221"/>
      <c r="S791" s="221"/>
      <c r="T791" s="221"/>
      <c r="U791" s="221"/>
    </row>
    <row r="792" spans="3:21" ht="15.75" customHeight="1" x14ac:dyDescent="0.2">
      <c r="C792" s="240"/>
      <c r="D792" s="221"/>
      <c r="E792" s="221"/>
      <c r="F792" s="221"/>
      <c r="G792" s="221"/>
      <c r="H792" s="221"/>
      <c r="I792" s="221"/>
      <c r="J792" s="221"/>
      <c r="K792" s="221"/>
      <c r="L792" s="221"/>
      <c r="M792" s="221"/>
      <c r="N792" s="221"/>
      <c r="O792" s="221"/>
      <c r="P792" s="221"/>
      <c r="Q792" s="221"/>
      <c r="R792" s="221"/>
      <c r="S792" s="221"/>
      <c r="T792" s="221"/>
      <c r="U792" s="221"/>
    </row>
    <row r="793" spans="3:21" ht="15.75" customHeight="1" x14ac:dyDescent="0.2">
      <c r="C793" s="240"/>
      <c r="D793" s="221"/>
      <c r="E793" s="221"/>
      <c r="F793" s="221"/>
      <c r="G793" s="221"/>
      <c r="H793" s="221"/>
      <c r="I793" s="221"/>
      <c r="J793" s="221"/>
      <c r="K793" s="221"/>
      <c r="L793" s="221"/>
      <c r="M793" s="221"/>
      <c r="N793" s="221"/>
      <c r="O793" s="221"/>
      <c r="P793" s="221"/>
      <c r="Q793" s="221"/>
      <c r="R793" s="221"/>
      <c r="S793" s="221"/>
      <c r="T793" s="221"/>
      <c r="U793" s="221"/>
    </row>
    <row r="794" spans="3:21" ht="15.75" customHeight="1" x14ac:dyDescent="0.2">
      <c r="C794" s="240"/>
      <c r="D794" s="221"/>
      <c r="E794" s="221"/>
      <c r="F794" s="221"/>
      <c r="G794" s="221"/>
      <c r="H794" s="221"/>
      <c r="I794" s="221"/>
      <c r="J794" s="221"/>
      <c r="K794" s="221"/>
      <c r="L794" s="221"/>
      <c r="M794" s="221"/>
      <c r="N794" s="221"/>
      <c r="O794" s="221"/>
      <c r="P794" s="221"/>
      <c r="Q794" s="221"/>
      <c r="R794" s="221"/>
      <c r="S794" s="221"/>
      <c r="T794" s="221"/>
      <c r="U794" s="221"/>
    </row>
    <row r="795" spans="3:21" ht="15.75" customHeight="1" x14ac:dyDescent="0.2">
      <c r="C795" s="240"/>
      <c r="D795" s="221"/>
      <c r="E795" s="221"/>
      <c r="F795" s="221"/>
      <c r="G795" s="221"/>
      <c r="H795" s="221"/>
      <c r="I795" s="221"/>
      <c r="J795" s="221"/>
      <c r="K795" s="221"/>
      <c r="L795" s="221"/>
      <c r="M795" s="221"/>
      <c r="N795" s="221"/>
      <c r="O795" s="221"/>
      <c r="P795" s="221"/>
      <c r="Q795" s="221"/>
      <c r="R795" s="221"/>
      <c r="S795" s="221"/>
      <c r="T795" s="221"/>
      <c r="U795" s="221"/>
    </row>
    <row r="796" spans="3:21" ht="15.75" customHeight="1" x14ac:dyDescent="0.2">
      <c r="C796" s="240"/>
      <c r="D796" s="221"/>
      <c r="E796" s="221"/>
      <c r="F796" s="221"/>
      <c r="G796" s="221"/>
      <c r="H796" s="221"/>
      <c r="I796" s="221"/>
      <c r="J796" s="221"/>
      <c r="K796" s="221"/>
      <c r="L796" s="221"/>
      <c r="M796" s="221"/>
      <c r="N796" s="221"/>
      <c r="O796" s="221"/>
      <c r="P796" s="221"/>
      <c r="Q796" s="221"/>
      <c r="R796" s="221"/>
      <c r="S796" s="221"/>
      <c r="T796" s="221"/>
      <c r="U796" s="221"/>
    </row>
    <row r="797" spans="3:21" ht="15.75" customHeight="1" x14ac:dyDescent="0.2">
      <c r="C797" s="240"/>
      <c r="D797" s="221"/>
      <c r="E797" s="221"/>
      <c r="F797" s="221"/>
      <c r="G797" s="221"/>
      <c r="H797" s="221"/>
      <c r="I797" s="221"/>
      <c r="J797" s="221"/>
      <c r="K797" s="221"/>
      <c r="L797" s="221"/>
      <c r="M797" s="221"/>
      <c r="N797" s="221"/>
      <c r="O797" s="221"/>
      <c r="P797" s="221"/>
      <c r="Q797" s="221"/>
      <c r="R797" s="221"/>
      <c r="S797" s="221"/>
      <c r="T797" s="221"/>
      <c r="U797" s="221"/>
    </row>
    <row r="798" spans="3:21" ht="15.75" customHeight="1" x14ac:dyDescent="0.2">
      <c r="C798" s="240"/>
      <c r="D798" s="221"/>
      <c r="E798" s="221"/>
      <c r="F798" s="221"/>
      <c r="G798" s="221"/>
      <c r="H798" s="221"/>
      <c r="I798" s="221"/>
      <c r="J798" s="221"/>
      <c r="K798" s="221"/>
      <c r="L798" s="221"/>
      <c r="M798" s="221"/>
      <c r="N798" s="221"/>
      <c r="O798" s="221"/>
      <c r="P798" s="221"/>
      <c r="Q798" s="221"/>
      <c r="R798" s="221"/>
      <c r="S798" s="221"/>
      <c r="T798" s="221"/>
      <c r="U798" s="221"/>
    </row>
    <row r="799" spans="3:21" ht="15.75" customHeight="1" x14ac:dyDescent="0.2">
      <c r="C799" s="240"/>
      <c r="D799" s="221"/>
      <c r="E799" s="221"/>
      <c r="F799" s="221"/>
      <c r="G799" s="221"/>
      <c r="H799" s="221"/>
      <c r="I799" s="221"/>
      <c r="J799" s="221"/>
      <c r="K799" s="221"/>
      <c r="L799" s="221"/>
      <c r="M799" s="221"/>
      <c r="N799" s="221"/>
      <c r="O799" s="221"/>
      <c r="P799" s="221"/>
      <c r="Q799" s="221"/>
      <c r="R799" s="221"/>
      <c r="S799" s="221"/>
      <c r="T799" s="221"/>
      <c r="U799" s="221"/>
    </row>
    <row r="800" spans="3:21" ht="15.75" customHeight="1" x14ac:dyDescent="0.2">
      <c r="C800" s="240"/>
      <c r="D800" s="221"/>
      <c r="E800" s="221"/>
      <c r="F800" s="221"/>
      <c r="G800" s="221"/>
      <c r="H800" s="221"/>
      <c r="I800" s="221"/>
      <c r="J800" s="221"/>
      <c r="K800" s="221"/>
      <c r="L800" s="221"/>
      <c r="M800" s="221"/>
      <c r="N800" s="221"/>
      <c r="O800" s="221"/>
      <c r="P800" s="221"/>
      <c r="Q800" s="221"/>
      <c r="R800" s="221"/>
      <c r="S800" s="221"/>
      <c r="T800" s="221"/>
      <c r="U800" s="221"/>
    </row>
    <row r="801" spans="3:21" ht="15.75" customHeight="1" x14ac:dyDescent="0.2">
      <c r="C801" s="240"/>
      <c r="D801" s="221"/>
      <c r="E801" s="221"/>
      <c r="F801" s="221"/>
      <c r="G801" s="221"/>
      <c r="H801" s="221"/>
      <c r="I801" s="221"/>
      <c r="J801" s="221"/>
      <c r="K801" s="221"/>
      <c r="L801" s="221"/>
      <c r="M801" s="221"/>
      <c r="N801" s="221"/>
      <c r="O801" s="221"/>
      <c r="P801" s="221"/>
      <c r="Q801" s="221"/>
      <c r="R801" s="221"/>
      <c r="S801" s="221"/>
      <c r="T801" s="221"/>
      <c r="U801" s="221"/>
    </row>
    <row r="802" spans="3:21" ht="15.75" customHeight="1" x14ac:dyDescent="0.2">
      <c r="C802" s="240"/>
      <c r="D802" s="221"/>
      <c r="E802" s="221"/>
      <c r="F802" s="221"/>
      <c r="G802" s="221"/>
      <c r="H802" s="221"/>
      <c r="I802" s="221"/>
      <c r="J802" s="221"/>
      <c r="K802" s="221"/>
      <c r="L802" s="221"/>
      <c r="M802" s="221"/>
      <c r="N802" s="221"/>
      <c r="O802" s="221"/>
      <c r="P802" s="221"/>
      <c r="Q802" s="221"/>
      <c r="R802" s="221"/>
      <c r="S802" s="221"/>
      <c r="T802" s="221"/>
      <c r="U802" s="221"/>
    </row>
    <row r="803" spans="3:21" ht="15.75" customHeight="1" x14ac:dyDescent="0.2">
      <c r="C803" s="240"/>
      <c r="D803" s="221"/>
      <c r="E803" s="221"/>
      <c r="F803" s="221"/>
      <c r="G803" s="221"/>
      <c r="H803" s="221"/>
      <c r="I803" s="221"/>
      <c r="J803" s="221"/>
      <c r="K803" s="221"/>
      <c r="L803" s="221"/>
      <c r="M803" s="221"/>
      <c r="N803" s="221"/>
      <c r="O803" s="221"/>
      <c r="P803" s="221"/>
      <c r="Q803" s="221"/>
      <c r="R803" s="221"/>
      <c r="S803" s="221"/>
      <c r="T803" s="221"/>
      <c r="U803" s="221"/>
    </row>
    <row r="804" spans="3:21" ht="15.75" customHeight="1" x14ac:dyDescent="0.2">
      <c r="C804" s="240"/>
      <c r="D804" s="221"/>
      <c r="E804" s="221"/>
      <c r="F804" s="221"/>
      <c r="G804" s="221"/>
      <c r="H804" s="221"/>
      <c r="I804" s="221"/>
      <c r="J804" s="221"/>
      <c r="K804" s="221"/>
      <c r="L804" s="221"/>
      <c r="M804" s="221"/>
      <c r="N804" s="221"/>
      <c r="O804" s="221"/>
      <c r="P804" s="221"/>
      <c r="Q804" s="221"/>
      <c r="R804" s="221"/>
      <c r="S804" s="221"/>
      <c r="T804" s="221"/>
      <c r="U804" s="221"/>
    </row>
    <row r="805" spans="3:21" ht="15.75" customHeight="1" x14ac:dyDescent="0.2">
      <c r="C805" s="240"/>
      <c r="D805" s="221"/>
      <c r="E805" s="221"/>
      <c r="F805" s="221"/>
      <c r="G805" s="221"/>
      <c r="H805" s="221"/>
      <c r="I805" s="221"/>
      <c r="J805" s="221"/>
      <c r="K805" s="221"/>
      <c r="L805" s="221"/>
      <c r="M805" s="221"/>
      <c r="N805" s="221"/>
      <c r="O805" s="221"/>
      <c r="P805" s="221"/>
      <c r="Q805" s="221"/>
      <c r="R805" s="221"/>
      <c r="S805" s="221"/>
      <c r="T805" s="221"/>
      <c r="U805" s="221"/>
    </row>
    <row r="806" spans="3:21" ht="15.75" customHeight="1" x14ac:dyDescent="0.2">
      <c r="C806" s="240"/>
      <c r="D806" s="221"/>
      <c r="E806" s="221"/>
      <c r="F806" s="221"/>
      <c r="G806" s="221"/>
      <c r="H806" s="221"/>
      <c r="I806" s="221"/>
      <c r="J806" s="221"/>
      <c r="K806" s="221"/>
      <c r="L806" s="221"/>
      <c r="M806" s="221"/>
      <c r="N806" s="221"/>
      <c r="O806" s="221"/>
      <c r="P806" s="221"/>
      <c r="Q806" s="221"/>
      <c r="R806" s="221"/>
      <c r="S806" s="221"/>
      <c r="T806" s="221"/>
      <c r="U806" s="221"/>
    </row>
    <row r="807" spans="3:21" ht="15.75" customHeight="1" x14ac:dyDescent="0.2">
      <c r="C807" s="240"/>
      <c r="D807" s="221"/>
      <c r="E807" s="221"/>
      <c r="F807" s="221"/>
      <c r="G807" s="221"/>
      <c r="H807" s="221"/>
      <c r="I807" s="221"/>
      <c r="J807" s="221"/>
      <c r="K807" s="221"/>
      <c r="L807" s="221"/>
      <c r="M807" s="221"/>
      <c r="N807" s="221"/>
      <c r="O807" s="221"/>
      <c r="P807" s="221"/>
      <c r="Q807" s="221"/>
      <c r="R807" s="221"/>
      <c r="S807" s="221"/>
      <c r="T807" s="221"/>
      <c r="U807" s="221"/>
    </row>
    <row r="808" spans="3:21" ht="15.75" customHeight="1" x14ac:dyDescent="0.2">
      <c r="C808" s="240"/>
      <c r="D808" s="221"/>
      <c r="E808" s="221"/>
      <c r="F808" s="221"/>
      <c r="G808" s="221"/>
      <c r="H808" s="221"/>
      <c r="I808" s="221"/>
      <c r="J808" s="221"/>
      <c r="K808" s="221"/>
      <c r="L808" s="221"/>
      <c r="M808" s="221"/>
      <c r="N808" s="221"/>
      <c r="O808" s="221"/>
      <c r="P808" s="221"/>
      <c r="Q808" s="221"/>
      <c r="R808" s="221"/>
      <c r="S808" s="221"/>
      <c r="T808" s="221"/>
      <c r="U808" s="221"/>
    </row>
    <row r="809" spans="3:21" ht="15.75" customHeight="1" x14ac:dyDescent="0.2">
      <c r="C809" s="240"/>
      <c r="D809" s="221"/>
      <c r="E809" s="221"/>
      <c r="F809" s="221"/>
      <c r="G809" s="221"/>
      <c r="H809" s="221"/>
      <c r="I809" s="221"/>
      <c r="J809" s="221"/>
      <c r="K809" s="221"/>
      <c r="L809" s="221"/>
      <c r="M809" s="221"/>
      <c r="N809" s="221"/>
      <c r="O809" s="221"/>
      <c r="P809" s="221"/>
      <c r="Q809" s="221"/>
      <c r="R809" s="221"/>
      <c r="S809" s="221"/>
      <c r="T809" s="221"/>
      <c r="U809" s="221"/>
    </row>
    <row r="810" spans="3:21" ht="15.75" customHeight="1" x14ac:dyDescent="0.2">
      <c r="C810" s="240"/>
      <c r="D810" s="221"/>
      <c r="E810" s="221"/>
      <c r="F810" s="221"/>
      <c r="G810" s="221"/>
      <c r="H810" s="221"/>
      <c r="I810" s="221"/>
      <c r="J810" s="221"/>
      <c r="K810" s="221"/>
      <c r="L810" s="221"/>
      <c r="M810" s="221"/>
      <c r="N810" s="221"/>
      <c r="O810" s="221"/>
      <c r="P810" s="221"/>
      <c r="Q810" s="221"/>
      <c r="R810" s="221"/>
      <c r="S810" s="221"/>
      <c r="T810" s="221"/>
      <c r="U810" s="221"/>
    </row>
    <row r="811" spans="3:21" ht="15.75" customHeight="1" x14ac:dyDescent="0.2">
      <c r="C811" s="240"/>
      <c r="D811" s="221"/>
      <c r="E811" s="221"/>
      <c r="F811" s="221"/>
      <c r="G811" s="221"/>
      <c r="H811" s="221"/>
      <c r="I811" s="221"/>
      <c r="J811" s="221"/>
      <c r="K811" s="221"/>
      <c r="L811" s="221"/>
      <c r="M811" s="221"/>
      <c r="N811" s="221"/>
      <c r="O811" s="221"/>
      <c r="P811" s="221"/>
      <c r="Q811" s="221"/>
      <c r="R811" s="221"/>
      <c r="S811" s="221"/>
      <c r="T811" s="221"/>
      <c r="U811" s="221"/>
    </row>
    <row r="812" spans="3:21" ht="15.75" customHeight="1" x14ac:dyDescent="0.2">
      <c r="C812" s="240"/>
      <c r="D812" s="221"/>
      <c r="E812" s="221"/>
      <c r="F812" s="221"/>
      <c r="G812" s="221"/>
      <c r="H812" s="221"/>
      <c r="I812" s="221"/>
      <c r="J812" s="221"/>
      <c r="K812" s="221"/>
      <c r="L812" s="221"/>
      <c r="M812" s="221"/>
      <c r="N812" s="221"/>
      <c r="O812" s="221"/>
      <c r="P812" s="221"/>
      <c r="Q812" s="221"/>
      <c r="R812" s="221"/>
      <c r="S812" s="221"/>
      <c r="T812" s="221"/>
      <c r="U812" s="221"/>
    </row>
    <row r="813" spans="3:21" ht="15.75" customHeight="1" x14ac:dyDescent="0.2">
      <c r="C813" s="240"/>
      <c r="D813" s="221"/>
      <c r="E813" s="221"/>
      <c r="F813" s="221"/>
      <c r="G813" s="221"/>
      <c r="H813" s="221"/>
      <c r="I813" s="221"/>
      <c r="J813" s="221"/>
      <c r="K813" s="221"/>
      <c r="L813" s="221"/>
      <c r="M813" s="221"/>
      <c r="N813" s="221"/>
      <c r="O813" s="221"/>
      <c r="P813" s="221"/>
      <c r="Q813" s="221"/>
      <c r="R813" s="221"/>
      <c r="S813" s="221"/>
      <c r="T813" s="221"/>
      <c r="U813" s="221"/>
    </row>
    <row r="814" spans="3:21" ht="15.75" customHeight="1" x14ac:dyDescent="0.2">
      <c r="C814" s="240"/>
      <c r="D814" s="221"/>
      <c r="E814" s="221"/>
      <c r="F814" s="221"/>
      <c r="G814" s="221"/>
      <c r="H814" s="221"/>
      <c r="I814" s="221"/>
      <c r="J814" s="221"/>
      <c r="K814" s="221"/>
      <c r="L814" s="221"/>
      <c r="M814" s="221"/>
      <c r="N814" s="221"/>
      <c r="O814" s="221"/>
      <c r="P814" s="221"/>
      <c r="Q814" s="221"/>
      <c r="R814" s="221"/>
      <c r="S814" s="221"/>
      <c r="T814" s="221"/>
      <c r="U814" s="221"/>
    </row>
    <row r="815" spans="3:21" ht="15.75" customHeight="1" x14ac:dyDescent="0.2">
      <c r="C815" s="240"/>
      <c r="D815" s="221"/>
      <c r="E815" s="221"/>
      <c r="F815" s="221"/>
      <c r="G815" s="221"/>
      <c r="H815" s="221"/>
      <c r="I815" s="221"/>
      <c r="J815" s="221"/>
      <c r="K815" s="221"/>
      <c r="L815" s="221"/>
      <c r="M815" s="221"/>
      <c r="N815" s="221"/>
      <c r="O815" s="221"/>
      <c r="P815" s="221"/>
      <c r="Q815" s="221"/>
      <c r="R815" s="221"/>
      <c r="S815" s="221"/>
      <c r="T815" s="221"/>
      <c r="U815" s="221"/>
    </row>
    <row r="816" spans="3:21" ht="15.75" customHeight="1" x14ac:dyDescent="0.2">
      <c r="C816" s="240"/>
      <c r="D816" s="221"/>
      <c r="E816" s="221"/>
      <c r="F816" s="221"/>
      <c r="G816" s="221"/>
      <c r="H816" s="221"/>
      <c r="I816" s="221"/>
      <c r="J816" s="221"/>
      <c r="K816" s="221"/>
      <c r="L816" s="221"/>
      <c r="M816" s="221"/>
      <c r="N816" s="221"/>
      <c r="O816" s="221"/>
      <c r="P816" s="221"/>
      <c r="Q816" s="221"/>
      <c r="R816" s="221"/>
      <c r="S816" s="221"/>
      <c r="T816" s="221"/>
      <c r="U816" s="221"/>
    </row>
    <row r="817" spans="3:21" ht="15.75" customHeight="1" x14ac:dyDescent="0.2">
      <c r="C817" s="240"/>
      <c r="D817" s="221"/>
      <c r="E817" s="221"/>
      <c r="F817" s="221"/>
      <c r="G817" s="221"/>
      <c r="H817" s="221"/>
      <c r="I817" s="221"/>
      <c r="J817" s="221"/>
      <c r="K817" s="221"/>
      <c r="L817" s="221"/>
      <c r="M817" s="221"/>
      <c r="N817" s="221"/>
      <c r="O817" s="221"/>
      <c r="P817" s="221"/>
      <c r="Q817" s="221"/>
      <c r="R817" s="221"/>
      <c r="S817" s="221"/>
      <c r="T817" s="221"/>
      <c r="U817" s="221"/>
    </row>
    <row r="818" spans="3:21" ht="15.75" customHeight="1" x14ac:dyDescent="0.2">
      <c r="C818" s="240"/>
      <c r="D818" s="221"/>
      <c r="E818" s="221"/>
      <c r="F818" s="221"/>
      <c r="G818" s="221"/>
      <c r="H818" s="221"/>
      <c r="I818" s="221"/>
      <c r="J818" s="221"/>
      <c r="K818" s="221"/>
      <c r="L818" s="221"/>
      <c r="M818" s="221"/>
      <c r="N818" s="221"/>
      <c r="O818" s="221"/>
      <c r="P818" s="221"/>
      <c r="Q818" s="221"/>
      <c r="R818" s="221"/>
      <c r="S818" s="221"/>
      <c r="T818" s="221"/>
      <c r="U818" s="221"/>
    </row>
    <row r="819" spans="3:21" ht="15.75" customHeight="1" x14ac:dyDescent="0.2">
      <c r="C819" s="240"/>
      <c r="D819" s="221"/>
      <c r="E819" s="221"/>
      <c r="F819" s="221"/>
      <c r="G819" s="221"/>
      <c r="H819" s="221"/>
      <c r="I819" s="221"/>
      <c r="J819" s="221"/>
      <c r="K819" s="221"/>
      <c r="L819" s="221"/>
      <c r="M819" s="221"/>
      <c r="N819" s="221"/>
      <c r="O819" s="221"/>
      <c r="P819" s="221"/>
      <c r="Q819" s="221"/>
      <c r="R819" s="221"/>
      <c r="S819" s="221"/>
      <c r="T819" s="221"/>
      <c r="U819" s="221"/>
    </row>
    <row r="820" spans="3:21" ht="15.75" customHeight="1" x14ac:dyDescent="0.2">
      <c r="C820" s="240"/>
      <c r="D820" s="221"/>
      <c r="E820" s="221"/>
      <c r="F820" s="221"/>
      <c r="G820" s="221"/>
      <c r="H820" s="221"/>
      <c r="I820" s="221"/>
      <c r="J820" s="221"/>
      <c r="K820" s="221"/>
      <c r="L820" s="221"/>
      <c r="M820" s="221"/>
      <c r="N820" s="221"/>
      <c r="O820" s="221"/>
      <c r="P820" s="221"/>
      <c r="Q820" s="221"/>
      <c r="R820" s="221"/>
      <c r="S820" s="221"/>
      <c r="T820" s="221"/>
      <c r="U820" s="221"/>
    </row>
    <row r="821" spans="3:21" ht="15.75" customHeight="1" x14ac:dyDescent="0.2">
      <c r="C821" s="240"/>
      <c r="D821" s="221"/>
      <c r="E821" s="221"/>
      <c r="F821" s="221"/>
      <c r="G821" s="221"/>
      <c r="H821" s="221"/>
      <c r="I821" s="221"/>
      <c r="J821" s="221"/>
      <c r="K821" s="221"/>
      <c r="L821" s="221"/>
      <c r="M821" s="221"/>
      <c r="N821" s="221"/>
      <c r="O821" s="221"/>
      <c r="P821" s="221"/>
      <c r="Q821" s="221"/>
      <c r="R821" s="221"/>
      <c r="S821" s="221"/>
      <c r="T821" s="221"/>
      <c r="U821" s="221"/>
    </row>
    <row r="822" spans="3:21" ht="15.75" customHeight="1" x14ac:dyDescent="0.2">
      <c r="C822" s="240"/>
      <c r="D822" s="221"/>
      <c r="E822" s="221"/>
      <c r="F822" s="221"/>
      <c r="G822" s="221"/>
      <c r="H822" s="221"/>
      <c r="I822" s="221"/>
      <c r="J822" s="221"/>
      <c r="K822" s="221"/>
      <c r="L822" s="221"/>
      <c r="M822" s="221"/>
      <c r="N822" s="221"/>
      <c r="O822" s="221"/>
      <c r="P822" s="221"/>
      <c r="Q822" s="221"/>
      <c r="R822" s="221"/>
      <c r="S822" s="221"/>
      <c r="T822" s="221"/>
      <c r="U822" s="221"/>
    </row>
    <row r="823" spans="3:21" ht="15.75" customHeight="1" x14ac:dyDescent="0.2">
      <c r="C823" s="240"/>
      <c r="D823" s="221"/>
      <c r="E823" s="221"/>
      <c r="F823" s="221"/>
      <c r="G823" s="221"/>
      <c r="H823" s="221"/>
      <c r="I823" s="221"/>
      <c r="J823" s="221"/>
      <c r="K823" s="221"/>
      <c r="L823" s="221"/>
      <c r="M823" s="221"/>
      <c r="N823" s="221"/>
      <c r="O823" s="221"/>
      <c r="P823" s="221"/>
      <c r="Q823" s="221"/>
      <c r="R823" s="221"/>
      <c r="S823" s="221"/>
      <c r="T823" s="221"/>
      <c r="U823" s="221"/>
    </row>
    <row r="824" spans="3:21" ht="15.75" customHeight="1" x14ac:dyDescent="0.2">
      <c r="C824" s="240"/>
      <c r="D824" s="221"/>
      <c r="E824" s="221"/>
      <c r="F824" s="221"/>
      <c r="G824" s="221"/>
      <c r="H824" s="221"/>
      <c r="I824" s="221"/>
      <c r="J824" s="221"/>
      <c r="K824" s="221"/>
      <c r="L824" s="221"/>
      <c r="M824" s="221"/>
      <c r="N824" s="221"/>
      <c r="O824" s="221"/>
      <c r="P824" s="221"/>
      <c r="Q824" s="221"/>
      <c r="R824" s="221"/>
      <c r="S824" s="221"/>
      <c r="T824" s="221"/>
      <c r="U824" s="221"/>
    </row>
    <row r="825" spans="3:21" ht="15.75" customHeight="1" x14ac:dyDescent="0.2">
      <c r="C825" s="240"/>
      <c r="D825" s="221"/>
      <c r="E825" s="221"/>
      <c r="F825" s="221"/>
      <c r="G825" s="221"/>
      <c r="H825" s="221"/>
      <c r="I825" s="221"/>
      <c r="J825" s="221"/>
      <c r="K825" s="221"/>
      <c r="L825" s="221"/>
      <c r="M825" s="221"/>
      <c r="N825" s="221"/>
      <c r="O825" s="221"/>
      <c r="P825" s="221"/>
      <c r="Q825" s="221"/>
      <c r="R825" s="221"/>
      <c r="S825" s="221"/>
      <c r="T825" s="221"/>
      <c r="U825" s="221"/>
    </row>
    <row r="826" spans="3:21" ht="15.75" customHeight="1" x14ac:dyDescent="0.2">
      <c r="C826" s="240"/>
      <c r="D826" s="221"/>
      <c r="E826" s="221"/>
      <c r="F826" s="221"/>
      <c r="G826" s="221"/>
      <c r="H826" s="221"/>
      <c r="I826" s="221"/>
      <c r="J826" s="221"/>
      <c r="K826" s="221"/>
      <c r="L826" s="221"/>
      <c r="M826" s="221"/>
      <c r="N826" s="221"/>
      <c r="O826" s="221"/>
      <c r="P826" s="221"/>
      <c r="Q826" s="221"/>
      <c r="R826" s="221"/>
      <c r="S826" s="221"/>
      <c r="T826" s="221"/>
      <c r="U826" s="221"/>
    </row>
    <row r="827" spans="3:21" ht="15.75" customHeight="1" x14ac:dyDescent="0.2">
      <c r="C827" s="240"/>
      <c r="D827" s="221"/>
      <c r="E827" s="221"/>
      <c r="F827" s="221"/>
      <c r="G827" s="221"/>
      <c r="H827" s="221"/>
      <c r="I827" s="221"/>
      <c r="J827" s="221"/>
      <c r="K827" s="221"/>
      <c r="L827" s="221"/>
      <c r="M827" s="221"/>
      <c r="N827" s="221"/>
      <c r="O827" s="221"/>
      <c r="P827" s="221"/>
      <c r="Q827" s="221"/>
      <c r="R827" s="221"/>
      <c r="S827" s="221"/>
      <c r="T827" s="221"/>
      <c r="U827" s="221"/>
    </row>
    <row r="828" spans="3:21" ht="15.75" customHeight="1" x14ac:dyDescent="0.2">
      <c r="C828" s="240"/>
      <c r="D828" s="221"/>
      <c r="E828" s="221"/>
      <c r="F828" s="221"/>
      <c r="G828" s="221"/>
      <c r="H828" s="221"/>
      <c r="I828" s="221"/>
      <c r="J828" s="221"/>
      <c r="K828" s="221"/>
      <c r="L828" s="221"/>
      <c r="M828" s="221"/>
      <c r="N828" s="221"/>
      <c r="O828" s="221"/>
      <c r="P828" s="221"/>
      <c r="Q828" s="221"/>
      <c r="R828" s="221"/>
      <c r="S828" s="221"/>
      <c r="T828" s="221"/>
      <c r="U828" s="221"/>
    </row>
    <row r="829" spans="3:21" ht="15.75" customHeight="1" x14ac:dyDescent="0.2">
      <c r="C829" s="240"/>
      <c r="D829" s="221"/>
      <c r="E829" s="221"/>
      <c r="F829" s="221"/>
      <c r="G829" s="221"/>
      <c r="H829" s="221"/>
      <c r="I829" s="221"/>
      <c r="J829" s="221"/>
      <c r="K829" s="221"/>
      <c r="L829" s="221"/>
      <c r="M829" s="221"/>
      <c r="N829" s="221"/>
      <c r="O829" s="221"/>
      <c r="P829" s="221"/>
      <c r="Q829" s="221"/>
      <c r="R829" s="221"/>
      <c r="S829" s="221"/>
      <c r="T829" s="221"/>
      <c r="U829" s="221"/>
    </row>
    <row r="830" spans="3:21" ht="15.75" customHeight="1" x14ac:dyDescent="0.2">
      <c r="C830" s="240"/>
      <c r="D830" s="221"/>
      <c r="E830" s="221"/>
      <c r="F830" s="221"/>
      <c r="G830" s="221"/>
      <c r="H830" s="221"/>
      <c r="I830" s="221"/>
      <c r="J830" s="221"/>
      <c r="K830" s="221"/>
      <c r="L830" s="221"/>
      <c r="M830" s="221"/>
      <c r="N830" s="221"/>
      <c r="O830" s="221"/>
      <c r="P830" s="221"/>
      <c r="Q830" s="221"/>
      <c r="R830" s="221"/>
      <c r="S830" s="221"/>
      <c r="T830" s="221"/>
      <c r="U830" s="221"/>
    </row>
    <row r="831" spans="3:21" ht="15.75" customHeight="1" x14ac:dyDescent="0.2">
      <c r="C831" s="240"/>
      <c r="D831" s="221"/>
      <c r="E831" s="221"/>
      <c r="F831" s="221"/>
      <c r="G831" s="221"/>
      <c r="H831" s="221"/>
      <c r="I831" s="221"/>
      <c r="J831" s="221"/>
      <c r="K831" s="221"/>
      <c r="L831" s="221"/>
      <c r="M831" s="221"/>
      <c r="N831" s="221"/>
      <c r="O831" s="221"/>
      <c r="P831" s="221"/>
      <c r="Q831" s="221"/>
      <c r="R831" s="221"/>
      <c r="S831" s="221"/>
      <c r="T831" s="221"/>
      <c r="U831" s="221"/>
    </row>
    <row r="832" spans="3:21" ht="15.75" customHeight="1" x14ac:dyDescent="0.2">
      <c r="C832" s="240"/>
      <c r="D832" s="221"/>
      <c r="E832" s="221"/>
      <c r="F832" s="221"/>
      <c r="G832" s="221"/>
      <c r="H832" s="221"/>
      <c r="I832" s="221"/>
      <c r="J832" s="221"/>
      <c r="K832" s="221"/>
      <c r="L832" s="221"/>
      <c r="M832" s="221"/>
      <c r="N832" s="221"/>
      <c r="O832" s="221"/>
      <c r="P832" s="221"/>
      <c r="Q832" s="221"/>
      <c r="R832" s="221"/>
      <c r="S832" s="221"/>
      <c r="T832" s="221"/>
      <c r="U832" s="221"/>
    </row>
    <row r="833" spans="3:21" ht="15.75" customHeight="1" x14ac:dyDescent="0.2">
      <c r="C833" s="240"/>
      <c r="D833" s="221"/>
      <c r="E833" s="221"/>
      <c r="F833" s="221"/>
      <c r="G833" s="221"/>
      <c r="H833" s="221"/>
      <c r="I833" s="221"/>
      <c r="J833" s="221"/>
      <c r="K833" s="221"/>
      <c r="L833" s="221"/>
      <c r="M833" s="221"/>
      <c r="N833" s="221"/>
      <c r="O833" s="221"/>
      <c r="P833" s="221"/>
      <c r="Q833" s="221"/>
      <c r="R833" s="221"/>
      <c r="S833" s="221"/>
      <c r="T833" s="221"/>
      <c r="U833" s="221"/>
    </row>
    <row r="834" spans="3:21" ht="15.75" customHeight="1" x14ac:dyDescent="0.2">
      <c r="C834" s="240"/>
      <c r="D834" s="221"/>
      <c r="E834" s="221"/>
      <c r="F834" s="221"/>
      <c r="G834" s="221"/>
      <c r="H834" s="221"/>
      <c r="I834" s="221"/>
      <c r="J834" s="221"/>
      <c r="K834" s="221"/>
      <c r="L834" s="221"/>
      <c r="M834" s="221"/>
      <c r="N834" s="221"/>
      <c r="O834" s="221"/>
      <c r="P834" s="221"/>
      <c r="Q834" s="221"/>
      <c r="R834" s="221"/>
      <c r="S834" s="221"/>
      <c r="T834" s="221"/>
      <c r="U834" s="221"/>
    </row>
    <row r="835" spans="3:21" ht="15.75" customHeight="1" x14ac:dyDescent="0.2">
      <c r="C835" s="240"/>
      <c r="D835" s="221"/>
      <c r="E835" s="221"/>
      <c r="F835" s="221"/>
      <c r="G835" s="221"/>
      <c r="H835" s="221"/>
      <c r="I835" s="221"/>
      <c r="J835" s="221"/>
      <c r="K835" s="221"/>
      <c r="L835" s="221"/>
      <c r="M835" s="221"/>
      <c r="N835" s="221"/>
      <c r="O835" s="221"/>
      <c r="P835" s="221"/>
      <c r="Q835" s="221"/>
      <c r="R835" s="221"/>
      <c r="S835" s="221"/>
      <c r="T835" s="221"/>
      <c r="U835" s="221"/>
    </row>
    <row r="836" spans="3:21" ht="15.75" customHeight="1" x14ac:dyDescent="0.2">
      <c r="C836" s="240"/>
      <c r="D836" s="221"/>
      <c r="E836" s="221"/>
      <c r="F836" s="221"/>
      <c r="G836" s="221"/>
      <c r="H836" s="221"/>
      <c r="I836" s="221"/>
      <c r="J836" s="221"/>
      <c r="K836" s="221"/>
      <c r="L836" s="221"/>
      <c r="M836" s="221"/>
      <c r="N836" s="221"/>
      <c r="O836" s="221"/>
      <c r="P836" s="221"/>
      <c r="Q836" s="221"/>
      <c r="R836" s="221"/>
      <c r="S836" s="221"/>
      <c r="T836" s="221"/>
      <c r="U836" s="221"/>
    </row>
    <row r="837" spans="3:21" ht="15.75" customHeight="1" x14ac:dyDescent="0.2">
      <c r="C837" s="240"/>
      <c r="D837" s="221"/>
      <c r="E837" s="221"/>
      <c r="F837" s="221"/>
      <c r="G837" s="221"/>
      <c r="H837" s="221"/>
      <c r="I837" s="221"/>
      <c r="J837" s="221"/>
      <c r="K837" s="221"/>
      <c r="L837" s="221"/>
      <c r="M837" s="221"/>
      <c r="N837" s="221"/>
      <c r="O837" s="221"/>
      <c r="P837" s="221"/>
      <c r="Q837" s="221"/>
      <c r="R837" s="221"/>
      <c r="S837" s="221"/>
      <c r="T837" s="221"/>
      <c r="U837" s="221"/>
    </row>
    <row r="838" spans="3:21" ht="15.75" customHeight="1" x14ac:dyDescent="0.2">
      <c r="C838" s="240"/>
      <c r="D838" s="221"/>
      <c r="E838" s="221"/>
      <c r="F838" s="221"/>
      <c r="G838" s="221"/>
      <c r="H838" s="221"/>
      <c r="I838" s="221"/>
      <c r="J838" s="221"/>
      <c r="K838" s="221"/>
      <c r="L838" s="221"/>
      <c r="M838" s="221"/>
      <c r="N838" s="221"/>
      <c r="O838" s="221"/>
      <c r="P838" s="221"/>
      <c r="Q838" s="221"/>
      <c r="R838" s="221"/>
      <c r="S838" s="221"/>
      <c r="T838" s="221"/>
      <c r="U838" s="221"/>
    </row>
    <row r="839" spans="3:21" ht="15.75" customHeight="1" x14ac:dyDescent="0.2">
      <c r="C839" s="240"/>
      <c r="D839" s="221"/>
      <c r="E839" s="221"/>
      <c r="F839" s="221"/>
      <c r="G839" s="221"/>
      <c r="H839" s="221"/>
      <c r="I839" s="221"/>
      <c r="J839" s="221"/>
      <c r="K839" s="221"/>
      <c r="L839" s="221"/>
      <c r="M839" s="221"/>
      <c r="N839" s="221"/>
      <c r="O839" s="221"/>
      <c r="P839" s="221"/>
      <c r="Q839" s="221"/>
      <c r="R839" s="221"/>
      <c r="S839" s="221"/>
      <c r="T839" s="221"/>
      <c r="U839" s="221"/>
    </row>
    <row r="840" spans="3:21" ht="15.75" customHeight="1" x14ac:dyDescent="0.2">
      <c r="C840" s="240"/>
      <c r="D840" s="221"/>
      <c r="E840" s="221"/>
      <c r="F840" s="221"/>
      <c r="G840" s="221"/>
      <c r="H840" s="221"/>
      <c r="I840" s="221"/>
      <c r="J840" s="221"/>
      <c r="K840" s="221"/>
      <c r="L840" s="221"/>
      <c r="M840" s="221"/>
      <c r="N840" s="221"/>
      <c r="O840" s="221"/>
      <c r="P840" s="221"/>
      <c r="Q840" s="221"/>
      <c r="R840" s="221"/>
      <c r="S840" s="221"/>
      <c r="T840" s="221"/>
      <c r="U840" s="221"/>
    </row>
    <row r="841" spans="3:21" ht="15.75" customHeight="1" x14ac:dyDescent="0.2">
      <c r="C841" s="240"/>
      <c r="D841" s="221"/>
      <c r="E841" s="221"/>
      <c r="F841" s="221"/>
      <c r="G841" s="221"/>
      <c r="H841" s="221"/>
      <c r="I841" s="221"/>
      <c r="J841" s="221"/>
      <c r="K841" s="221"/>
      <c r="L841" s="221"/>
      <c r="M841" s="221"/>
      <c r="N841" s="221"/>
      <c r="O841" s="221"/>
      <c r="P841" s="221"/>
      <c r="Q841" s="221"/>
      <c r="R841" s="221"/>
      <c r="S841" s="221"/>
      <c r="T841" s="221"/>
      <c r="U841" s="221"/>
    </row>
    <row r="842" spans="3:21" ht="15.75" customHeight="1" x14ac:dyDescent="0.2">
      <c r="C842" s="240"/>
      <c r="D842" s="221"/>
      <c r="E842" s="221"/>
      <c r="F842" s="221"/>
      <c r="G842" s="221"/>
      <c r="H842" s="221"/>
      <c r="I842" s="221"/>
      <c r="J842" s="221"/>
      <c r="K842" s="221"/>
      <c r="L842" s="221"/>
      <c r="M842" s="221"/>
      <c r="N842" s="221"/>
      <c r="O842" s="221"/>
      <c r="P842" s="221"/>
      <c r="Q842" s="221"/>
      <c r="R842" s="221"/>
      <c r="S842" s="221"/>
      <c r="T842" s="221"/>
      <c r="U842" s="221"/>
    </row>
    <row r="843" spans="3:21" ht="15.75" customHeight="1" x14ac:dyDescent="0.2">
      <c r="C843" s="240"/>
      <c r="D843" s="221"/>
      <c r="E843" s="221"/>
      <c r="F843" s="221"/>
      <c r="G843" s="221"/>
      <c r="H843" s="221"/>
      <c r="I843" s="221"/>
      <c r="J843" s="221"/>
      <c r="K843" s="221"/>
      <c r="L843" s="221"/>
      <c r="M843" s="221"/>
      <c r="N843" s="221"/>
      <c r="O843" s="221"/>
      <c r="P843" s="221"/>
      <c r="Q843" s="221"/>
      <c r="R843" s="221"/>
      <c r="S843" s="221"/>
      <c r="T843" s="221"/>
      <c r="U843" s="221"/>
    </row>
    <row r="844" spans="3:21" ht="15.75" customHeight="1" x14ac:dyDescent="0.2">
      <c r="C844" s="240"/>
      <c r="D844" s="221"/>
      <c r="E844" s="221"/>
      <c r="F844" s="221"/>
      <c r="G844" s="221"/>
      <c r="H844" s="221"/>
      <c r="I844" s="221"/>
      <c r="J844" s="221"/>
      <c r="K844" s="221"/>
      <c r="L844" s="221"/>
      <c r="M844" s="221"/>
      <c r="N844" s="221"/>
      <c r="O844" s="221"/>
      <c r="P844" s="221"/>
      <c r="Q844" s="221"/>
      <c r="R844" s="221"/>
      <c r="S844" s="221"/>
      <c r="T844" s="221"/>
      <c r="U844" s="221"/>
    </row>
    <row r="845" spans="3:21" ht="15.75" customHeight="1" x14ac:dyDescent="0.2">
      <c r="C845" s="240"/>
      <c r="D845" s="221"/>
      <c r="E845" s="221"/>
      <c r="F845" s="221"/>
      <c r="G845" s="221"/>
      <c r="H845" s="221"/>
      <c r="I845" s="221"/>
      <c r="J845" s="221"/>
      <c r="K845" s="221"/>
      <c r="L845" s="221"/>
      <c r="M845" s="221"/>
      <c r="N845" s="221"/>
      <c r="O845" s="221"/>
      <c r="P845" s="221"/>
      <c r="Q845" s="221"/>
      <c r="R845" s="221"/>
      <c r="S845" s="221"/>
      <c r="T845" s="221"/>
      <c r="U845" s="221"/>
    </row>
    <row r="846" spans="3:21" ht="15.75" customHeight="1" x14ac:dyDescent="0.2">
      <c r="C846" s="240"/>
      <c r="D846" s="221"/>
      <c r="E846" s="221"/>
      <c r="F846" s="221"/>
      <c r="G846" s="221"/>
      <c r="H846" s="221"/>
      <c r="I846" s="221"/>
      <c r="J846" s="221"/>
      <c r="K846" s="221"/>
      <c r="L846" s="221"/>
      <c r="M846" s="221"/>
      <c r="N846" s="221"/>
      <c r="O846" s="221"/>
      <c r="P846" s="221"/>
      <c r="Q846" s="221"/>
      <c r="R846" s="221"/>
      <c r="S846" s="221"/>
      <c r="T846" s="221"/>
      <c r="U846" s="221"/>
    </row>
    <row r="847" spans="3:21" ht="15.75" customHeight="1" x14ac:dyDescent="0.2">
      <c r="C847" s="240"/>
      <c r="D847" s="221"/>
      <c r="E847" s="221"/>
      <c r="F847" s="221"/>
      <c r="G847" s="221"/>
      <c r="H847" s="221"/>
      <c r="I847" s="221"/>
      <c r="J847" s="221"/>
      <c r="K847" s="221"/>
      <c r="L847" s="221"/>
      <c r="M847" s="221"/>
      <c r="N847" s="221"/>
      <c r="O847" s="221"/>
      <c r="P847" s="221"/>
      <c r="Q847" s="221"/>
      <c r="R847" s="221"/>
      <c r="S847" s="221"/>
      <c r="T847" s="221"/>
      <c r="U847" s="221"/>
    </row>
    <row r="848" spans="3:21" ht="15.75" customHeight="1" x14ac:dyDescent="0.2">
      <c r="C848" s="240"/>
      <c r="D848" s="221"/>
      <c r="E848" s="221"/>
      <c r="F848" s="221"/>
      <c r="G848" s="221"/>
      <c r="H848" s="221"/>
      <c r="I848" s="221"/>
      <c r="J848" s="221"/>
      <c r="K848" s="221"/>
      <c r="L848" s="221"/>
      <c r="M848" s="221"/>
      <c r="N848" s="221"/>
      <c r="O848" s="221"/>
      <c r="P848" s="221"/>
      <c r="Q848" s="221"/>
      <c r="R848" s="221"/>
      <c r="S848" s="221"/>
      <c r="T848" s="221"/>
      <c r="U848" s="221"/>
    </row>
    <row r="849" spans="3:21" ht="15.75" customHeight="1" x14ac:dyDescent="0.2">
      <c r="C849" s="240"/>
      <c r="D849" s="221"/>
      <c r="E849" s="221"/>
      <c r="F849" s="221"/>
      <c r="G849" s="221"/>
      <c r="H849" s="221"/>
      <c r="I849" s="221"/>
      <c r="J849" s="221"/>
      <c r="K849" s="221"/>
      <c r="L849" s="221"/>
      <c r="M849" s="221"/>
      <c r="N849" s="221"/>
      <c r="O849" s="221"/>
      <c r="P849" s="221"/>
      <c r="Q849" s="221"/>
      <c r="R849" s="221"/>
      <c r="S849" s="221"/>
      <c r="T849" s="221"/>
      <c r="U849" s="221"/>
    </row>
    <row r="850" spans="3:21" ht="15.75" customHeight="1" x14ac:dyDescent="0.2">
      <c r="C850" s="240"/>
      <c r="D850" s="221"/>
      <c r="E850" s="221"/>
      <c r="F850" s="221"/>
      <c r="G850" s="221"/>
      <c r="H850" s="221"/>
      <c r="I850" s="221"/>
      <c r="J850" s="221"/>
      <c r="K850" s="221"/>
      <c r="L850" s="221"/>
      <c r="M850" s="221"/>
      <c r="N850" s="221"/>
      <c r="O850" s="221"/>
      <c r="P850" s="221"/>
      <c r="Q850" s="221"/>
      <c r="R850" s="221"/>
      <c r="S850" s="221"/>
      <c r="T850" s="221"/>
      <c r="U850" s="221"/>
    </row>
    <row r="851" spans="3:21" ht="15.75" customHeight="1" x14ac:dyDescent="0.2">
      <c r="C851" s="240"/>
      <c r="D851" s="221"/>
      <c r="E851" s="221"/>
      <c r="F851" s="221"/>
      <c r="G851" s="221"/>
      <c r="H851" s="221"/>
      <c r="I851" s="221"/>
      <c r="J851" s="221"/>
      <c r="K851" s="221"/>
      <c r="L851" s="221"/>
      <c r="M851" s="221"/>
      <c r="N851" s="221"/>
      <c r="O851" s="221"/>
      <c r="P851" s="221"/>
      <c r="Q851" s="221"/>
      <c r="R851" s="221"/>
      <c r="S851" s="221"/>
      <c r="T851" s="221"/>
      <c r="U851" s="221"/>
    </row>
    <row r="852" spans="3:21" ht="15.75" customHeight="1" x14ac:dyDescent="0.2">
      <c r="C852" s="240"/>
      <c r="D852" s="221"/>
      <c r="E852" s="221"/>
      <c r="F852" s="221"/>
      <c r="G852" s="221"/>
      <c r="H852" s="221"/>
      <c r="I852" s="221"/>
      <c r="J852" s="221"/>
      <c r="K852" s="221"/>
      <c r="L852" s="221"/>
      <c r="M852" s="221"/>
      <c r="N852" s="221"/>
      <c r="O852" s="221"/>
      <c r="P852" s="221"/>
      <c r="Q852" s="221"/>
      <c r="R852" s="221"/>
      <c r="S852" s="221"/>
      <c r="T852" s="221"/>
      <c r="U852" s="221"/>
    </row>
    <row r="853" spans="3:21" ht="15.75" customHeight="1" x14ac:dyDescent="0.2">
      <c r="C853" s="240"/>
      <c r="D853" s="221"/>
      <c r="E853" s="221"/>
      <c r="F853" s="221"/>
      <c r="G853" s="221"/>
      <c r="H853" s="221"/>
      <c r="I853" s="221"/>
      <c r="J853" s="221"/>
      <c r="K853" s="221"/>
      <c r="L853" s="221"/>
      <c r="M853" s="221"/>
      <c r="N853" s="221"/>
      <c r="O853" s="221"/>
      <c r="P853" s="221"/>
      <c r="Q853" s="221"/>
      <c r="R853" s="221"/>
      <c r="S853" s="221"/>
      <c r="T853" s="221"/>
      <c r="U853" s="221"/>
    </row>
    <row r="854" spans="3:21" ht="15.75" customHeight="1" x14ac:dyDescent="0.2">
      <c r="C854" s="240"/>
      <c r="D854" s="221"/>
      <c r="E854" s="221"/>
      <c r="F854" s="221"/>
      <c r="G854" s="221"/>
      <c r="H854" s="221"/>
      <c r="I854" s="221"/>
      <c r="J854" s="221"/>
      <c r="K854" s="221"/>
      <c r="L854" s="221"/>
      <c r="M854" s="221"/>
      <c r="N854" s="221"/>
      <c r="O854" s="221"/>
      <c r="P854" s="221"/>
      <c r="Q854" s="221"/>
      <c r="R854" s="221"/>
      <c r="S854" s="221"/>
      <c r="T854" s="221"/>
      <c r="U854" s="221"/>
    </row>
    <row r="855" spans="3:21" ht="15.75" customHeight="1" x14ac:dyDescent="0.2">
      <c r="C855" s="240"/>
      <c r="D855" s="221"/>
      <c r="E855" s="221"/>
      <c r="F855" s="221"/>
      <c r="G855" s="221"/>
      <c r="H855" s="221"/>
      <c r="I855" s="221"/>
      <c r="J855" s="221"/>
      <c r="K855" s="221"/>
      <c r="L855" s="221"/>
      <c r="M855" s="221"/>
      <c r="N855" s="221"/>
      <c r="O855" s="221"/>
      <c r="P855" s="221"/>
      <c r="Q855" s="221"/>
      <c r="R855" s="221"/>
      <c r="S855" s="221"/>
      <c r="T855" s="221"/>
      <c r="U855" s="221"/>
    </row>
    <row r="856" spans="3:21" ht="15.75" customHeight="1" x14ac:dyDescent="0.2">
      <c r="C856" s="240"/>
      <c r="D856" s="221"/>
      <c r="E856" s="221"/>
      <c r="F856" s="221"/>
      <c r="G856" s="221"/>
      <c r="H856" s="221"/>
      <c r="I856" s="221"/>
      <c r="J856" s="221"/>
      <c r="K856" s="221"/>
      <c r="L856" s="221"/>
      <c r="M856" s="221"/>
      <c r="N856" s="221"/>
      <c r="O856" s="221"/>
      <c r="P856" s="221"/>
      <c r="Q856" s="221"/>
      <c r="R856" s="221"/>
      <c r="S856" s="221"/>
      <c r="T856" s="221"/>
      <c r="U856" s="221"/>
    </row>
    <row r="857" spans="3:21" ht="15.75" customHeight="1" x14ac:dyDescent="0.2">
      <c r="C857" s="240"/>
      <c r="D857" s="221"/>
      <c r="E857" s="221"/>
      <c r="F857" s="221"/>
      <c r="G857" s="221"/>
      <c r="H857" s="221"/>
      <c r="I857" s="221"/>
      <c r="J857" s="221"/>
      <c r="K857" s="221"/>
      <c r="L857" s="221"/>
      <c r="M857" s="221"/>
      <c r="N857" s="221"/>
      <c r="O857" s="221"/>
      <c r="P857" s="221"/>
      <c r="Q857" s="221"/>
      <c r="R857" s="221"/>
      <c r="S857" s="221"/>
      <c r="T857" s="221"/>
      <c r="U857" s="221"/>
    </row>
    <row r="858" spans="3:21" ht="15.75" customHeight="1" x14ac:dyDescent="0.2">
      <c r="C858" s="240"/>
      <c r="D858" s="221"/>
      <c r="E858" s="221"/>
      <c r="F858" s="221"/>
      <c r="G858" s="221"/>
      <c r="H858" s="221"/>
      <c r="I858" s="221"/>
      <c r="J858" s="221"/>
      <c r="K858" s="221"/>
      <c r="L858" s="221"/>
      <c r="M858" s="221"/>
      <c r="N858" s="221"/>
      <c r="O858" s="221"/>
      <c r="P858" s="221"/>
      <c r="Q858" s="221"/>
      <c r="R858" s="221"/>
      <c r="S858" s="221"/>
      <c r="T858" s="221"/>
      <c r="U858" s="221"/>
    </row>
    <row r="859" spans="3:21" ht="15.75" customHeight="1" x14ac:dyDescent="0.2">
      <c r="C859" s="240"/>
      <c r="D859" s="221"/>
      <c r="E859" s="221"/>
      <c r="F859" s="221"/>
      <c r="G859" s="221"/>
      <c r="H859" s="221"/>
      <c r="I859" s="221"/>
      <c r="J859" s="221"/>
      <c r="K859" s="221"/>
      <c r="L859" s="221"/>
      <c r="M859" s="221"/>
      <c r="N859" s="221"/>
      <c r="O859" s="221"/>
      <c r="P859" s="221"/>
      <c r="Q859" s="221"/>
      <c r="R859" s="221"/>
      <c r="S859" s="221"/>
      <c r="T859" s="221"/>
      <c r="U859" s="221"/>
    </row>
    <row r="860" spans="3:21" ht="15.75" customHeight="1" x14ac:dyDescent="0.2">
      <c r="C860" s="240"/>
      <c r="D860" s="221"/>
      <c r="E860" s="221"/>
      <c r="F860" s="221"/>
      <c r="G860" s="221"/>
      <c r="H860" s="221"/>
      <c r="I860" s="221"/>
      <c r="J860" s="221"/>
      <c r="K860" s="221"/>
      <c r="L860" s="221"/>
      <c r="M860" s="221"/>
      <c r="N860" s="221"/>
      <c r="O860" s="221"/>
      <c r="P860" s="221"/>
      <c r="Q860" s="221"/>
      <c r="R860" s="221"/>
      <c r="S860" s="221"/>
      <c r="T860" s="221"/>
      <c r="U860" s="221"/>
    </row>
    <row r="861" spans="3:21" ht="15.75" customHeight="1" x14ac:dyDescent="0.2">
      <c r="C861" s="240"/>
      <c r="D861" s="221"/>
      <c r="E861" s="221"/>
      <c r="F861" s="221"/>
      <c r="G861" s="221"/>
      <c r="H861" s="221"/>
      <c r="I861" s="221"/>
      <c r="J861" s="221"/>
      <c r="K861" s="221"/>
      <c r="L861" s="221"/>
      <c r="M861" s="221"/>
      <c r="N861" s="221"/>
      <c r="O861" s="221"/>
      <c r="P861" s="221"/>
      <c r="Q861" s="221"/>
      <c r="R861" s="221"/>
      <c r="S861" s="221"/>
      <c r="T861" s="221"/>
      <c r="U861" s="221"/>
    </row>
    <row r="862" spans="3:21" ht="15.75" customHeight="1" x14ac:dyDescent="0.2">
      <c r="C862" s="240"/>
      <c r="D862" s="221"/>
      <c r="E862" s="221"/>
      <c r="F862" s="221"/>
      <c r="G862" s="221"/>
      <c r="H862" s="221"/>
      <c r="I862" s="221"/>
      <c r="J862" s="221"/>
      <c r="K862" s="221"/>
      <c r="L862" s="221"/>
      <c r="M862" s="221"/>
      <c r="N862" s="221"/>
      <c r="O862" s="221"/>
      <c r="P862" s="221"/>
      <c r="Q862" s="221"/>
      <c r="R862" s="221"/>
      <c r="S862" s="221"/>
      <c r="T862" s="221"/>
      <c r="U862" s="221"/>
    </row>
    <row r="863" spans="3:21" ht="15.75" customHeight="1" x14ac:dyDescent="0.2">
      <c r="C863" s="240"/>
      <c r="D863" s="221"/>
      <c r="E863" s="221"/>
      <c r="F863" s="221"/>
      <c r="G863" s="221"/>
      <c r="H863" s="221"/>
      <c r="I863" s="221"/>
      <c r="J863" s="221"/>
      <c r="K863" s="221"/>
      <c r="L863" s="221"/>
      <c r="M863" s="221"/>
      <c r="N863" s="221"/>
      <c r="O863" s="221"/>
      <c r="P863" s="221"/>
      <c r="Q863" s="221"/>
      <c r="R863" s="221"/>
      <c r="S863" s="221"/>
      <c r="T863" s="221"/>
      <c r="U863" s="221"/>
    </row>
    <row r="864" spans="3:21" ht="15.75" customHeight="1" x14ac:dyDescent="0.2">
      <c r="C864" s="240"/>
      <c r="D864" s="221"/>
      <c r="E864" s="221"/>
      <c r="F864" s="221"/>
      <c r="G864" s="221"/>
      <c r="H864" s="221"/>
      <c r="I864" s="221"/>
      <c r="J864" s="221"/>
      <c r="K864" s="221"/>
      <c r="L864" s="221"/>
      <c r="M864" s="221"/>
      <c r="N864" s="221"/>
      <c r="O864" s="221"/>
      <c r="P864" s="221"/>
      <c r="Q864" s="221"/>
      <c r="R864" s="221"/>
      <c r="S864" s="221"/>
      <c r="T864" s="221"/>
      <c r="U864" s="221"/>
    </row>
    <row r="865" spans="3:21" ht="15.75" customHeight="1" x14ac:dyDescent="0.2">
      <c r="C865" s="240"/>
      <c r="D865" s="221"/>
      <c r="E865" s="221"/>
      <c r="F865" s="221"/>
      <c r="G865" s="221"/>
      <c r="H865" s="221"/>
      <c r="I865" s="221"/>
      <c r="J865" s="221"/>
      <c r="K865" s="221"/>
      <c r="L865" s="221"/>
      <c r="M865" s="221"/>
      <c r="N865" s="221"/>
      <c r="O865" s="221"/>
      <c r="P865" s="221"/>
      <c r="Q865" s="221"/>
      <c r="R865" s="221"/>
      <c r="S865" s="221"/>
      <c r="T865" s="221"/>
      <c r="U865" s="221"/>
    </row>
    <row r="866" spans="3:21" ht="15.75" customHeight="1" x14ac:dyDescent="0.2">
      <c r="C866" s="240"/>
      <c r="D866" s="221"/>
      <c r="E866" s="221"/>
      <c r="F866" s="221"/>
      <c r="G866" s="221"/>
      <c r="H866" s="221"/>
      <c r="I866" s="221"/>
      <c r="J866" s="221"/>
      <c r="K866" s="221"/>
      <c r="L866" s="221"/>
      <c r="M866" s="221"/>
      <c r="N866" s="221"/>
      <c r="O866" s="221"/>
      <c r="P866" s="221"/>
      <c r="Q866" s="221"/>
      <c r="R866" s="221"/>
      <c r="S866" s="221"/>
      <c r="T866" s="221"/>
      <c r="U866" s="221"/>
    </row>
    <row r="867" spans="3:21" ht="15.75" customHeight="1" x14ac:dyDescent="0.2">
      <c r="C867" s="240"/>
      <c r="D867" s="221"/>
      <c r="E867" s="221"/>
      <c r="F867" s="221"/>
      <c r="G867" s="221"/>
      <c r="H867" s="221"/>
      <c r="I867" s="221"/>
      <c r="J867" s="221"/>
      <c r="K867" s="221"/>
      <c r="L867" s="221"/>
      <c r="M867" s="221"/>
      <c r="N867" s="221"/>
      <c r="O867" s="221"/>
      <c r="P867" s="221"/>
      <c r="Q867" s="221"/>
      <c r="R867" s="221"/>
      <c r="S867" s="221"/>
      <c r="T867" s="221"/>
      <c r="U867" s="221"/>
    </row>
    <row r="868" spans="3:21" ht="15.75" customHeight="1" x14ac:dyDescent="0.2">
      <c r="C868" s="240"/>
      <c r="D868" s="221"/>
      <c r="E868" s="221"/>
      <c r="F868" s="221"/>
      <c r="G868" s="221"/>
      <c r="H868" s="221"/>
      <c r="I868" s="221"/>
      <c r="J868" s="221"/>
      <c r="K868" s="221"/>
      <c r="L868" s="221"/>
      <c r="M868" s="221"/>
      <c r="N868" s="221"/>
      <c r="O868" s="221"/>
      <c r="P868" s="221"/>
      <c r="Q868" s="221"/>
      <c r="R868" s="221"/>
      <c r="S868" s="221"/>
      <c r="T868" s="221"/>
      <c r="U868" s="221"/>
    </row>
    <row r="869" spans="3:21" ht="15.75" customHeight="1" x14ac:dyDescent="0.2">
      <c r="C869" s="240"/>
      <c r="D869" s="221"/>
      <c r="E869" s="221"/>
      <c r="F869" s="221"/>
      <c r="G869" s="221"/>
      <c r="H869" s="221"/>
      <c r="I869" s="221"/>
      <c r="J869" s="221"/>
      <c r="K869" s="221"/>
      <c r="L869" s="221"/>
      <c r="M869" s="221"/>
      <c r="N869" s="221"/>
      <c r="O869" s="221"/>
      <c r="P869" s="221"/>
      <c r="Q869" s="221"/>
      <c r="R869" s="221"/>
      <c r="S869" s="221"/>
      <c r="T869" s="221"/>
      <c r="U869" s="221"/>
    </row>
    <row r="870" spans="3:21" ht="15.75" customHeight="1" x14ac:dyDescent="0.2">
      <c r="C870" s="240"/>
      <c r="D870" s="221"/>
      <c r="E870" s="221"/>
      <c r="F870" s="221"/>
      <c r="G870" s="221"/>
      <c r="H870" s="221"/>
      <c r="I870" s="221"/>
      <c r="J870" s="221"/>
      <c r="K870" s="221"/>
      <c r="L870" s="221"/>
      <c r="M870" s="221"/>
      <c r="N870" s="221"/>
      <c r="O870" s="221"/>
      <c r="P870" s="221"/>
      <c r="Q870" s="221"/>
      <c r="R870" s="221"/>
      <c r="S870" s="221"/>
      <c r="T870" s="221"/>
      <c r="U870" s="221"/>
    </row>
    <row r="871" spans="3:21" ht="15.75" customHeight="1" x14ac:dyDescent="0.2">
      <c r="C871" s="240"/>
      <c r="D871" s="221"/>
      <c r="E871" s="221"/>
      <c r="F871" s="221"/>
      <c r="G871" s="221"/>
      <c r="H871" s="221"/>
      <c r="I871" s="221"/>
      <c r="J871" s="221"/>
      <c r="K871" s="221"/>
      <c r="L871" s="221"/>
      <c r="M871" s="221"/>
      <c r="N871" s="221"/>
      <c r="O871" s="221"/>
      <c r="P871" s="221"/>
      <c r="Q871" s="221"/>
      <c r="R871" s="221"/>
      <c r="S871" s="221"/>
      <c r="T871" s="221"/>
      <c r="U871" s="221"/>
    </row>
    <row r="872" spans="3:21" ht="15.75" customHeight="1" x14ac:dyDescent="0.2">
      <c r="C872" s="240"/>
      <c r="D872" s="221"/>
      <c r="E872" s="221"/>
      <c r="F872" s="221"/>
      <c r="G872" s="221"/>
      <c r="H872" s="221"/>
      <c r="I872" s="221"/>
      <c r="J872" s="221"/>
      <c r="K872" s="221"/>
      <c r="L872" s="221"/>
      <c r="M872" s="221"/>
      <c r="N872" s="221"/>
      <c r="O872" s="221"/>
      <c r="P872" s="221"/>
      <c r="Q872" s="221"/>
      <c r="R872" s="221"/>
      <c r="S872" s="221"/>
      <c r="T872" s="221"/>
      <c r="U872" s="221"/>
    </row>
    <row r="873" spans="3:21" ht="15.75" customHeight="1" x14ac:dyDescent="0.2">
      <c r="C873" s="240"/>
      <c r="D873" s="221"/>
      <c r="E873" s="221"/>
      <c r="F873" s="221"/>
      <c r="G873" s="221"/>
      <c r="H873" s="221"/>
      <c r="I873" s="221"/>
      <c r="J873" s="221"/>
      <c r="K873" s="221"/>
      <c r="L873" s="221"/>
      <c r="M873" s="221"/>
      <c r="N873" s="221"/>
      <c r="O873" s="221"/>
      <c r="P873" s="221"/>
      <c r="Q873" s="221"/>
      <c r="R873" s="221"/>
      <c r="S873" s="221"/>
      <c r="T873" s="221"/>
      <c r="U873" s="221"/>
    </row>
    <row r="874" spans="3:21" ht="15.75" customHeight="1" x14ac:dyDescent="0.2">
      <c r="C874" s="240"/>
      <c r="D874" s="221"/>
      <c r="E874" s="221"/>
      <c r="F874" s="221"/>
      <c r="G874" s="221"/>
      <c r="H874" s="221"/>
      <c r="I874" s="221"/>
      <c r="J874" s="221"/>
      <c r="K874" s="221"/>
      <c r="L874" s="221"/>
      <c r="M874" s="221"/>
      <c r="N874" s="221"/>
      <c r="O874" s="221"/>
      <c r="P874" s="221"/>
      <c r="Q874" s="221"/>
      <c r="R874" s="221"/>
      <c r="S874" s="221"/>
      <c r="T874" s="221"/>
      <c r="U874" s="221"/>
    </row>
    <row r="875" spans="3:21" ht="15.75" customHeight="1" x14ac:dyDescent="0.2">
      <c r="C875" s="240"/>
      <c r="D875" s="221"/>
      <c r="E875" s="221"/>
      <c r="F875" s="221"/>
      <c r="G875" s="221"/>
      <c r="H875" s="221"/>
      <c r="I875" s="221"/>
      <c r="J875" s="221"/>
      <c r="K875" s="221"/>
      <c r="L875" s="221"/>
      <c r="M875" s="221"/>
      <c r="N875" s="221"/>
      <c r="O875" s="221"/>
      <c r="P875" s="221"/>
      <c r="Q875" s="221"/>
      <c r="R875" s="221"/>
      <c r="S875" s="221"/>
      <c r="T875" s="221"/>
      <c r="U875" s="221"/>
    </row>
    <row r="876" spans="3:21" ht="15.75" customHeight="1" x14ac:dyDescent="0.2">
      <c r="C876" s="240"/>
      <c r="D876" s="221"/>
      <c r="E876" s="221"/>
      <c r="F876" s="221"/>
      <c r="G876" s="221"/>
      <c r="H876" s="221"/>
      <c r="I876" s="221"/>
      <c r="J876" s="221"/>
      <c r="K876" s="221"/>
      <c r="L876" s="221"/>
      <c r="M876" s="221"/>
      <c r="N876" s="221"/>
      <c r="O876" s="221"/>
      <c r="P876" s="221"/>
      <c r="Q876" s="221"/>
      <c r="R876" s="221"/>
      <c r="S876" s="221"/>
      <c r="T876" s="221"/>
      <c r="U876" s="221"/>
    </row>
    <row r="877" spans="3:21" ht="15.75" customHeight="1" x14ac:dyDescent="0.2">
      <c r="C877" s="240"/>
      <c r="D877" s="221"/>
      <c r="E877" s="221"/>
      <c r="F877" s="221"/>
      <c r="G877" s="221"/>
      <c r="H877" s="221"/>
      <c r="I877" s="221"/>
      <c r="J877" s="221"/>
      <c r="K877" s="221"/>
      <c r="L877" s="221"/>
      <c r="M877" s="221"/>
      <c r="N877" s="221"/>
      <c r="O877" s="221"/>
      <c r="P877" s="221"/>
      <c r="Q877" s="221"/>
      <c r="R877" s="221"/>
      <c r="S877" s="221"/>
      <c r="T877" s="221"/>
      <c r="U877" s="221"/>
    </row>
    <row r="878" spans="3:21" ht="15.75" customHeight="1" x14ac:dyDescent="0.2">
      <c r="C878" s="240"/>
      <c r="D878" s="221"/>
      <c r="E878" s="221"/>
      <c r="F878" s="221"/>
      <c r="G878" s="221"/>
      <c r="H878" s="221"/>
      <c r="I878" s="221"/>
      <c r="J878" s="221"/>
      <c r="K878" s="221"/>
      <c r="L878" s="221"/>
      <c r="M878" s="221"/>
      <c r="N878" s="221"/>
      <c r="O878" s="221"/>
      <c r="P878" s="221"/>
      <c r="Q878" s="221"/>
      <c r="R878" s="221"/>
      <c r="S878" s="221"/>
      <c r="T878" s="221"/>
      <c r="U878" s="221"/>
    </row>
    <row r="879" spans="3:21" ht="15.75" customHeight="1" x14ac:dyDescent="0.2">
      <c r="C879" s="240"/>
      <c r="D879" s="221"/>
      <c r="E879" s="221"/>
      <c r="F879" s="221"/>
      <c r="G879" s="221"/>
      <c r="H879" s="221"/>
      <c r="I879" s="221"/>
      <c r="J879" s="221"/>
      <c r="K879" s="221"/>
      <c r="L879" s="221"/>
      <c r="M879" s="221"/>
      <c r="N879" s="221"/>
      <c r="O879" s="221"/>
      <c r="P879" s="221"/>
      <c r="Q879" s="221"/>
      <c r="R879" s="221"/>
      <c r="S879" s="221"/>
      <c r="T879" s="221"/>
      <c r="U879" s="221"/>
    </row>
    <row r="880" spans="3:21" ht="15.75" customHeight="1" x14ac:dyDescent="0.2">
      <c r="C880" s="240"/>
      <c r="D880" s="221"/>
      <c r="E880" s="221"/>
      <c r="F880" s="221"/>
      <c r="G880" s="221"/>
      <c r="H880" s="221"/>
      <c r="I880" s="221"/>
      <c r="J880" s="221"/>
      <c r="K880" s="221"/>
      <c r="L880" s="221"/>
      <c r="M880" s="221"/>
      <c r="N880" s="221"/>
      <c r="O880" s="221"/>
      <c r="P880" s="221"/>
      <c r="Q880" s="221"/>
      <c r="R880" s="221"/>
      <c r="S880" s="221"/>
      <c r="T880" s="221"/>
      <c r="U880" s="221"/>
    </row>
    <row r="881" spans="3:21" ht="15.75" customHeight="1" x14ac:dyDescent="0.2">
      <c r="C881" s="240"/>
      <c r="D881" s="221"/>
      <c r="E881" s="221"/>
      <c r="F881" s="221"/>
      <c r="G881" s="221"/>
      <c r="H881" s="221"/>
      <c r="I881" s="221"/>
      <c r="J881" s="221"/>
      <c r="K881" s="221"/>
      <c r="L881" s="221"/>
      <c r="M881" s="221"/>
      <c r="N881" s="221"/>
      <c r="O881" s="221"/>
      <c r="P881" s="221"/>
      <c r="Q881" s="221"/>
      <c r="R881" s="221"/>
      <c r="S881" s="221"/>
      <c r="T881" s="221"/>
      <c r="U881" s="221"/>
    </row>
    <row r="882" spans="3:21" ht="15.75" customHeight="1" x14ac:dyDescent="0.2">
      <c r="C882" s="240"/>
      <c r="D882" s="221"/>
      <c r="E882" s="221"/>
      <c r="F882" s="221"/>
      <c r="G882" s="221"/>
      <c r="H882" s="221"/>
      <c r="I882" s="221"/>
      <c r="J882" s="221"/>
      <c r="K882" s="221"/>
      <c r="L882" s="221"/>
      <c r="M882" s="221"/>
      <c r="N882" s="221"/>
      <c r="O882" s="221"/>
      <c r="P882" s="221"/>
      <c r="Q882" s="221"/>
      <c r="R882" s="221"/>
      <c r="S882" s="221"/>
      <c r="T882" s="221"/>
      <c r="U882" s="221"/>
    </row>
    <row r="883" spans="3:21" ht="15.75" customHeight="1" x14ac:dyDescent="0.2">
      <c r="C883" s="240"/>
      <c r="D883" s="221"/>
      <c r="E883" s="221"/>
      <c r="F883" s="221"/>
      <c r="G883" s="221"/>
      <c r="H883" s="221"/>
      <c r="I883" s="221"/>
      <c r="J883" s="221"/>
      <c r="K883" s="221"/>
      <c r="L883" s="221"/>
      <c r="M883" s="221"/>
      <c r="N883" s="221"/>
      <c r="O883" s="221"/>
      <c r="P883" s="221"/>
      <c r="Q883" s="221"/>
      <c r="R883" s="221"/>
      <c r="S883" s="221"/>
      <c r="T883" s="221"/>
      <c r="U883" s="221"/>
    </row>
    <row r="884" spans="3:21" ht="15.75" customHeight="1" x14ac:dyDescent="0.2">
      <c r="C884" s="240"/>
      <c r="D884" s="221"/>
      <c r="E884" s="221"/>
      <c r="F884" s="221"/>
      <c r="G884" s="221"/>
      <c r="H884" s="221"/>
      <c r="I884" s="221"/>
      <c r="J884" s="221"/>
      <c r="K884" s="221"/>
      <c r="L884" s="221"/>
      <c r="M884" s="221"/>
      <c r="N884" s="221"/>
      <c r="O884" s="221"/>
      <c r="P884" s="221"/>
      <c r="Q884" s="221"/>
      <c r="R884" s="221"/>
      <c r="S884" s="221"/>
      <c r="T884" s="221"/>
      <c r="U884" s="221"/>
    </row>
    <row r="885" spans="3:21" ht="15.75" customHeight="1" x14ac:dyDescent="0.2">
      <c r="C885" s="240"/>
      <c r="D885" s="221"/>
      <c r="E885" s="221"/>
      <c r="F885" s="221"/>
      <c r="G885" s="221"/>
      <c r="H885" s="221"/>
      <c r="I885" s="221"/>
      <c r="J885" s="221"/>
      <c r="K885" s="221"/>
      <c r="L885" s="221"/>
      <c r="M885" s="221"/>
      <c r="N885" s="221"/>
      <c r="O885" s="221"/>
      <c r="P885" s="221"/>
      <c r="Q885" s="221"/>
      <c r="R885" s="221"/>
      <c r="S885" s="221"/>
      <c r="T885" s="221"/>
      <c r="U885" s="221"/>
    </row>
    <row r="886" spans="3:21" ht="15.75" customHeight="1" x14ac:dyDescent="0.2">
      <c r="C886" s="240"/>
      <c r="D886" s="221"/>
      <c r="E886" s="221"/>
      <c r="F886" s="221"/>
      <c r="G886" s="221"/>
      <c r="H886" s="221"/>
      <c r="I886" s="221"/>
      <c r="J886" s="221"/>
      <c r="K886" s="221"/>
      <c r="L886" s="221"/>
      <c r="M886" s="221"/>
      <c r="N886" s="221"/>
      <c r="O886" s="221"/>
      <c r="P886" s="221"/>
      <c r="Q886" s="221"/>
      <c r="R886" s="221"/>
      <c r="S886" s="221"/>
      <c r="T886" s="221"/>
      <c r="U886" s="221"/>
    </row>
    <row r="887" spans="3:21" ht="15.75" customHeight="1" x14ac:dyDescent="0.2">
      <c r="C887" s="240"/>
      <c r="D887" s="221"/>
      <c r="E887" s="221"/>
      <c r="F887" s="221"/>
      <c r="G887" s="221"/>
      <c r="H887" s="221"/>
      <c r="I887" s="221"/>
      <c r="J887" s="221"/>
      <c r="K887" s="221"/>
      <c r="L887" s="221"/>
      <c r="M887" s="221"/>
      <c r="N887" s="221"/>
      <c r="O887" s="221"/>
      <c r="P887" s="221"/>
      <c r="Q887" s="221"/>
      <c r="R887" s="221"/>
      <c r="S887" s="221"/>
      <c r="T887" s="221"/>
      <c r="U887" s="221"/>
    </row>
    <row r="888" spans="3:21" ht="15.75" customHeight="1" x14ac:dyDescent="0.2">
      <c r="C888" s="240"/>
      <c r="D888" s="221"/>
      <c r="E888" s="221"/>
      <c r="F888" s="221"/>
      <c r="G888" s="221"/>
      <c r="H888" s="221"/>
      <c r="I888" s="221"/>
      <c r="J888" s="221"/>
      <c r="K888" s="221"/>
      <c r="L888" s="221"/>
      <c r="M888" s="221"/>
      <c r="N888" s="221"/>
      <c r="O888" s="221"/>
      <c r="P888" s="221"/>
      <c r="Q888" s="221"/>
      <c r="R888" s="221"/>
      <c r="S888" s="221"/>
      <c r="T888" s="221"/>
      <c r="U888" s="221"/>
    </row>
    <row r="889" spans="3:21" ht="15.75" customHeight="1" x14ac:dyDescent="0.2">
      <c r="C889" s="240"/>
      <c r="D889" s="221"/>
      <c r="E889" s="221"/>
      <c r="F889" s="221"/>
      <c r="G889" s="221"/>
      <c r="H889" s="221"/>
      <c r="I889" s="221"/>
      <c r="J889" s="221"/>
      <c r="K889" s="221"/>
      <c r="L889" s="221"/>
      <c r="M889" s="221"/>
      <c r="N889" s="221"/>
      <c r="O889" s="221"/>
      <c r="P889" s="221"/>
      <c r="Q889" s="221"/>
      <c r="R889" s="221"/>
      <c r="S889" s="221"/>
      <c r="T889" s="221"/>
      <c r="U889" s="221"/>
    </row>
    <row r="890" spans="3:21" ht="15.75" customHeight="1" x14ac:dyDescent="0.2">
      <c r="C890" s="240"/>
      <c r="D890" s="221"/>
      <c r="E890" s="221"/>
      <c r="F890" s="221"/>
      <c r="G890" s="221"/>
      <c r="H890" s="221"/>
      <c r="I890" s="221"/>
      <c r="J890" s="221"/>
      <c r="K890" s="221"/>
      <c r="L890" s="221"/>
      <c r="M890" s="221"/>
      <c r="N890" s="221"/>
      <c r="O890" s="221"/>
      <c r="P890" s="221"/>
      <c r="Q890" s="221"/>
      <c r="R890" s="221"/>
      <c r="S890" s="221"/>
      <c r="T890" s="221"/>
      <c r="U890" s="221"/>
    </row>
    <row r="891" spans="3:21" ht="15.75" customHeight="1" x14ac:dyDescent="0.2">
      <c r="C891" s="240"/>
      <c r="D891" s="221"/>
      <c r="E891" s="221"/>
      <c r="F891" s="221"/>
      <c r="G891" s="221"/>
      <c r="H891" s="221"/>
      <c r="I891" s="221"/>
      <c r="J891" s="221"/>
      <c r="K891" s="221"/>
      <c r="L891" s="221"/>
      <c r="M891" s="221"/>
      <c r="N891" s="221"/>
      <c r="O891" s="221"/>
      <c r="P891" s="221"/>
      <c r="Q891" s="221"/>
      <c r="R891" s="221"/>
      <c r="S891" s="221"/>
      <c r="T891" s="221"/>
      <c r="U891" s="221"/>
    </row>
    <row r="892" spans="3:21" ht="15.75" customHeight="1" x14ac:dyDescent="0.2">
      <c r="C892" s="240"/>
      <c r="D892" s="221"/>
      <c r="E892" s="221"/>
      <c r="F892" s="221"/>
      <c r="G892" s="221"/>
      <c r="H892" s="221"/>
      <c r="I892" s="221"/>
      <c r="J892" s="221"/>
      <c r="K892" s="221"/>
      <c r="L892" s="221"/>
      <c r="M892" s="221"/>
      <c r="N892" s="221"/>
      <c r="O892" s="221"/>
      <c r="P892" s="221"/>
      <c r="Q892" s="221"/>
      <c r="R892" s="221"/>
      <c r="S892" s="221"/>
      <c r="T892" s="221"/>
      <c r="U892" s="221"/>
    </row>
    <row r="893" spans="3:21" ht="15.75" customHeight="1" x14ac:dyDescent="0.2">
      <c r="C893" s="240"/>
      <c r="D893" s="221"/>
      <c r="E893" s="221"/>
      <c r="F893" s="221"/>
      <c r="G893" s="221"/>
      <c r="H893" s="221"/>
      <c r="I893" s="221"/>
      <c r="J893" s="221"/>
      <c r="K893" s="221"/>
      <c r="L893" s="221"/>
      <c r="M893" s="221"/>
      <c r="N893" s="221"/>
      <c r="O893" s="221"/>
      <c r="P893" s="221"/>
      <c r="Q893" s="221"/>
      <c r="R893" s="221"/>
      <c r="S893" s="221"/>
      <c r="T893" s="221"/>
      <c r="U893" s="221"/>
    </row>
    <row r="894" spans="3:21" ht="15.75" customHeight="1" x14ac:dyDescent="0.2">
      <c r="C894" s="240"/>
      <c r="D894" s="221"/>
      <c r="E894" s="221"/>
      <c r="F894" s="221"/>
      <c r="G894" s="221"/>
      <c r="H894" s="221"/>
      <c r="I894" s="221"/>
      <c r="J894" s="221"/>
      <c r="K894" s="221"/>
      <c r="L894" s="221"/>
      <c r="M894" s="221"/>
      <c r="N894" s="221"/>
      <c r="O894" s="221"/>
      <c r="P894" s="221"/>
      <c r="Q894" s="221"/>
      <c r="R894" s="221"/>
      <c r="S894" s="221"/>
      <c r="T894" s="221"/>
      <c r="U894" s="221"/>
    </row>
    <row r="895" spans="3:21" ht="15.75" customHeight="1" x14ac:dyDescent="0.2">
      <c r="C895" s="240"/>
      <c r="D895" s="221"/>
      <c r="E895" s="221"/>
      <c r="F895" s="221"/>
      <c r="G895" s="221"/>
      <c r="H895" s="221"/>
      <c r="I895" s="221"/>
      <c r="J895" s="221"/>
      <c r="K895" s="221"/>
      <c r="L895" s="221"/>
      <c r="M895" s="221"/>
      <c r="N895" s="221"/>
      <c r="O895" s="221"/>
      <c r="P895" s="221"/>
      <c r="Q895" s="221"/>
      <c r="R895" s="221"/>
      <c r="S895" s="221"/>
      <c r="T895" s="221"/>
      <c r="U895" s="221"/>
    </row>
    <row r="896" spans="3:21" ht="15.75" customHeight="1" x14ac:dyDescent="0.2">
      <c r="C896" s="240"/>
      <c r="D896" s="221"/>
      <c r="E896" s="221"/>
      <c r="F896" s="221"/>
      <c r="G896" s="221"/>
      <c r="H896" s="221"/>
      <c r="I896" s="221"/>
      <c r="J896" s="221"/>
      <c r="K896" s="221"/>
      <c r="L896" s="221"/>
      <c r="M896" s="221"/>
      <c r="N896" s="221"/>
      <c r="O896" s="221"/>
      <c r="P896" s="221"/>
      <c r="Q896" s="221"/>
      <c r="R896" s="221"/>
      <c r="S896" s="221"/>
      <c r="T896" s="221"/>
      <c r="U896" s="221"/>
    </row>
    <row r="897" spans="3:21" ht="15.75" customHeight="1" x14ac:dyDescent="0.2">
      <c r="C897" s="240"/>
      <c r="D897" s="221"/>
      <c r="E897" s="221"/>
      <c r="F897" s="221"/>
      <c r="G897" s="221"/>
      <c r="H897" s="221"/>
      <c r="I897" s="221"/>
      <c r="J897" s="221"/>
      <c r="K897" s="221"/>
      <c r="L897" s="221"/>
      <c r="M897" s="221"/>
      <c r="N897" s="221"/>
      <c r="O897" s="221"/>
      <c r="P897" s="221"/>
      <c r="Q897" s="221"/>
      <c r="R897" s="221"/>
      <c r="S897" s="221"/>
      <c r="T897" s="221"/>
      <c r="U897" s="221"/>
    </row>
    <row r="898" spans="3:21" ht="15.75" customHeight="1" x14ac:dyDescent="0.2">
      <c r="C898" s="240"/>
      <c r="D898" s="221"/>
      <c r="E898" s="221"/>
      <c r="F898" s="221"/>
      <c r="G898" s="221"/>
      <c r="H898" s="221"/>
      <c r="I898" s="221"/>
      <c r="J898" s="221"/>
      <c r="K898" s="221"/>
      <c r="L898" s="221"/>
      <c r="M898" s="221"/>
      <c r="N898" s="221"/>
      <c r="O898" s="221"/>
      <c r="P898" s="221"/>
      <c r="Q898" s="221"/>
      <c r="R898" s="221"/>
      <c r="S898" s="221"/>
      <c r="T898" s="221"/>
      <c r="U898" s="221"/>
    </row>
    <row r="899" spans="3:21" ht="15.75" customHeight="1" x14ac:dyDescent="0.2">
      <c r="C899" s="240"/>
      <c r="D899" s="221"/>
      <c r="E899" s="221"/>
      <c r="F899" s="221"/>
      <c r="G899" s="221"/>
      <c r="H899" s="221"/>
      <c r="I899" s="221"/>
      <c r="J899" s="221"/>
      <c r="K899" s="221"/>
      <c r="L899" s="221"/>
      <c r="M899" s="221"/>
      <c r="N899" s="221"/>
      <c r="O899" s="221"/>
      <c r="P899" s="221"/>
      <c r="Q899" s="221"/>
      <c r="R899" s="221"/>
      <c r="S899" s="221"/>
      <c r="T899" s="221"/>
      <c r="U899" s="221"/>
    </row>
    <row r="900" spans="3:21" ht="15.75" customHeight="1" x14ac:dyDescent="0.2">
      <c r="C900" s="240"/>
      <c r="D900" s="221"/>
      <c r="E900" s="221"/>
      <c r="F900" s="221"/>
      <c r="G900" s="221"/>
      <c r="H900" s="221"/>
      <c r="I900" s="221"/>
      <c r="J900" s="221"/>
      <c r="K900" s="221"/>
      <c r="L900" s="221"/>
      <c r="M900" s="221"/>
      <c r="N900" s="221"/>
      <c r="O900" s="221"/>
      <c r="P900" s="221"/>
      <c r="Q900" s="221"/>
      <c r="R900" s="221"/>
      <c r="S900" s="221"/>
      <c r="T900" s="221"/>
      <c r="U900" s="221"/>
    </row>
    <row r="901" spans="3:21" ht="15.75" customHeight="1" x14ac:dyDescent="0.2">
      <c r="C901" s="240"/>
      <c r="D901" s="221"/>
      <c r="E901" s="221"/>
      <c r="F901" s="221"/>
      <c r="G901" s="221"/>
      <c r="H901" s="221"/>
      <c r="I901" s="221"/>
      <c r="J901" s="221"/>
      <c r="K901" s="221"/>
      <c r="L901" s="221"/>
      <c r="M901" s="221"/>
      <c r="N901" s="221"/>
      <c r="O901" s="221"/>
      <c r="P901" s="221"/>
      <c r="Q901" s="221"/>
      <c r="R901" s="221"/>
      <c r="S901" s="221"/>
      <c r="T901" s="221"/>
      <c r="U901" s="221"/>
    </row>
    <row r="902" spans="3:21" ht="15.75" customHeight="1" x14ac:dyDescent="0.2">
      <c r="C902" s="240"/>
      <c r="D902" s="221"/>
      <c r="E902" s="221"/>
      <c r="F902" s="221"/>
      <c r="G902" s="221"/>
      <c r="H902" s="221"/>
      <c r="I902" s="221"/>
      <c r="J902" s="221"/>
      <c r="K902" s="221"/>
      <c r="L902" s="221"/>
      <c r="M902" s="221"/>
      <c r="N902" s="221"/>
      <c r="O902" s="221"/>
      <c r="P902" s="221"/>
      <c r="Q902" s="221"/>
      <c r="R902" s="221"/>
      <c r="S902" s="221"/>
      <c r="T902" s="221"/>
      <c r="U902" s="221"/>
    </row>
    <row r="903" spans="3:21" ht="15.75" customHeight="1" x14ac:dyDescent="0.2">
      <c r="C903" s="240"/>
      <c r="D903" s="221"/>
      <c r="E903" s="221"/>
      <c r="F903" s="221"/>
      <c r="G903" s="221"/>
      <c r="H903" s="221"/>
      <c r="I903" s="221"/>
      <c r="J903" s="221"/>
      <c r="K903" s="221"/>
      <c r="L903" s="221"/>
      <c r="M903" s="221"/>
      <c r="N903" s="221"/>
      <c r="O903" s="221"/>
      <c r="P903" s="221"/>
      <c r="Q903" s="221"/>
      <c r="R903" s="221"/>
      <c r="S903" s="221"/>
      <c r="T903" s="221"/>
      <c r="U903" s="221"/>
    </row>
    <row r="904" spans="3:21" ht="15.75" customHeight="1" x14ac:dyDescent="0.2">
      <c r="C904" s="240"/>
      <c r="D904" s="221"/>
      <c r="E904" s="221"/>
      <c r="F904" s="221"/>
      <c r="G904" s="221"/>
      <c r="H904" s="221"/>
      <c r="I904" s="221"/>
      <c r="J904" s="221"/>
      <c r="K904" s="221"/>
      <c r="L904" s="221"/>
      <c r="M904" s="221"/>
      <c r="N904" s="221"/>
      <c r="O904" s="221"/>
      <c r="P904" s="221"/>
      <c r="Q904" s="221"/>
      <c r="R904" s="221"/>
      <c r="S904" s="221"/>
      <c r="T904" s="221"/>
      <c r="U904" s="221"/>
    </row>
    <row r="905" spans="3:21" ht="15.75" customHeight="1" x14ac:dyDescent="0.2">
      <c r="C905" s="240"/>
      <c r="D905" s="221"/>
      <c r="E905" s="221"/>
      <c r="F905" s="221"/>
      <c r="G905" s="221"/>
      <c r="H905" s="221"/>
      <c r="I905" s="221"/>
      <c r="J905" s="221"/>
      <c r="K905" s="221"/>
      <c r="L905" s="221"/>
      <c r="M905" s="221"/>
      <c r="N905" s="221"/>
      <c r="O905" s="221"/>
      <c r="P905" s="221"/>
      <c r="Q905" s="221"/>
      <c r="R905" s="221"/>
      <c r="S905" s="221"/>
      <c r="T905" s="221"/>
      <c r="U905" s="221"/>
    </row>
    <row r="906" spans="3:21" ht="15.75" customHeight="1" x14ac:dyDescent="0.2">
      <c r="C906" s="240"/>
      <c r="D906" s="221"/>
      <c r="E906" s="221"/>
      <c r="F906" s="221"/>
      <c r="G906" s="221"/>
      <c r="H906" s="221"/>
      <c r="I906" s="221"/>
      <c r="J906" s="221"/>
      <c r="K906" s="221"/>
      <c r="L906" s="221"/>
      <c r="M906" s="221"/>
      <c r="N906" s="221"/>
      <c r="O906" s="221"/>
      <c r="P906" s="221"/>
      <c r="Q906" s="221"/>
      <c r="R906" s="221"/>
      <c r="S906" s="221"/>
      <c r="T906" s="221"/>
      <c r="U906" s="221"/>
    </row>
    <row r="907" spans="3:21" ht="15.75" customHeight="1" x14ac:dyDescent="0.2">
      <c r="C907" s="240"/>
      <c r="D907" s="221"/>
      <c r="E907" s="221"/>
      <c r="F907" s="221"/>
      <c r="G907" s="221"/>
      <c r="H907" s="221"/>
      <c r="I907" s="221"/>
      <c r="J907" s="221"/>
      <c r="K907" s="221"/>
      <c r="L907" s="221"/>
      <c r="M907" s="221"/>
      <c r="N907" s="221"/>
      <c r="O907" s="221"/>
      <c r="P907" s="221"/>
      <c r="Q907" s="221"/>
      <c r="R907" s="221"/>
      <c r="S907" s="221"/>
      <c r="T907" s="221"/>
      <c r="U907" s="221"/>
    </row>
    <row r="908" spans="3:21" ht="15.75" customHeight="1" x14ac:dyDescent="0.2">
      <c r="C908" s="240"/>
      <c r="D908" s="221"/>
      <c r="E908" s="221"/>
      <c r="F908" s="221"/>
      <c r="G908" s="221"/>
      <c r="H908" s="221"/>
      <c r="I908" s="221"/>
      <c r="J908" s="221"/>
      <c r="K908" s="221"/>
      <c r="L908" s="221"/>
      <c r="M908" s="221"/>
      <c r="N908" s="221"/>
      <c r="O908" s="221"/>
      <c r="P908" s="221"/>
      <c r="Q908" s="221"/>
      <c r="R908" s="221"/>
      <c r="S908" s="221"/>
      <c r="T908" s="221"/>
      <c r="U908" s="221"/>
    </row>
    <row r="909" spans="3:21" ht="15.75" customHeight="1" x14ac:dyDescent="0.2">
      <c r="C909" s="240"/>
      <c r="D909" s="221"/>
      <c r="E909" s="221"/>
      <c r="F909" s="221"/>
      <c r="G909" s="221"/>
      <c r="H909" s="221"/>
      <c r="I909" s="221"/>
      <c r="J909" s="221"/>
      <c r="K909" s="221"/>
      <c r="L909" s="221"/>
      <c r="M909" s="221"/>
      <c r="N909" s="221"/>
      <c r="O909" s="221"/>
      <c r="P909" s="221"/>
      <c r="Q909" s="221"/>
      <c r="R909" s="221"/>
      <c r="S909" s="221"/>
      <c r="T909" s="221"/>
      <c r="U909" s="221"/>
    </row>
    <row r="910" spans="3:21" ht="15.75" customHeight="1" x14ac:dyDescent="0.2">
      <c r="C910" s="240"/>
      <c r="D910" s="221"/>
      <c r="E910" s="221"/>
      <c r="F910" s="221"/>
      <c r="G910" s="221"/>
      <c r="H910" s="221"/>
      <c r="I910" s="221"/>
      <c r="J910" s="221"/>
      <c r="K910" s="221"/>
      <c r="L910" s="221"/>
      <c r="M910" s="221"/>
      <c r="N910" s="221"/>
      <c r="O910" s="221"/>
      <c r="P910" s="221"/>
      <c r="Q910" s="221"/>
      <c r="R910" s="221"/>
      <c r="S910" s="221"/>
      <c r="T910" s="221"/>
      <c r="U910" s="221"/>
    </row>
    <row r="911" spans="3:21" ht="15.75" customHeight="1" x14ac:dyDescent="0.2">
      <c r="C911" s="240"/>
      <c r="D911" s="221"/>
      <c r="E911" s="221"/>
      <c r="F911" s="221"/>
      <c r="G911" s="221"/>
      <c r="H911" s="221"/>
      <c r="I911" s="221"/>
      <c r="J911" s="221"/>
      <c r="K911" s="221"/>
      <c r="L911" s="221"/>
      <c r="M911" s="221"/>
      <c r="N911" s="221"/>
      <c r="O911" s="221"/>
      <c r="P911" s="221"/>
      <c r="Q911" s="221"/>
      <c r="R911" s="221"/>
      <c r="S911" s="221"/>
      <c r="T911" s="221"/>
      <c r="U911" s="221"/>
    </row>
    <row r="912" spans="3:21" ht="15.75" customHeight="1" x14ac:dyDescent="0.2">
      <c r="C912" s="240"/>
      <c r="D912" s="221"/>
      <c r="E912" s="221"/>
      <c r="F912" s="221"/>
      <c r="G912" s="221"/>
      <c r="H912" s="221"/>
      <c r="I912" s="221"/>
      <c r="J912" s="221"/>
      <c r="K912" s="221"/>
      <c r="L912" s="221"/>
      <c r="M912" s="221"/>
      <c r="N912" s="221"/>
      <c r="O912" s="221"/>
      <c r="P912" s="221"/>
      <c r="Q912" s="221"/>
      <c r="R912" s="221"/>
      <c r="S912" s="221"/>
      <c r="T912" s="221"/>
      <c r="U912" s="221"/>
    </row>
    <row r="913" spans="3:21" ht="15.75" customHeight="1" x14ac:dyDescent="0.2">
      <c r="C913" s="240"/>
      <c r="D913" s="221"/>
      <c r="E913" s="221"/>
      <c r="F913" s="221"/>
      <c r="G913" s="221"/>
      <c r="H913" s="221"/>
      <c r="I913" s="221"/>
      <c r="J913" s="221"/>
      <c r="K913" s="221"/>
      <c r="L913" s="221"/>
      <c r="M913" s="221"/>
      <c r="N913" s="221"/>
      <c r="O913" s="221"/>
      <c r="P913" s="221"/>
      <c r="Q913" s="221"/>
      <c r="R913" s="221"/>
      <c r="S913" s="221"/>
      <c r="T913" s="221"/>
      <c r="U913" s="221"/>
    </row>
    <row r="914" spans="3:21" ht="15.75" customHeight="1" x14ac:dyDescent="0.2">
      <c r="C914" s="240"/>
      <c r="D914" s="221"/>
      <c r="E914" s="221"/>
      <c r="F914" s="221"/>
      <c r="G914" s="221"/>
      <c r="H914" s="221"/>
      <c r="I914" s="221"/>
      <c r="J914" s="221"/>
      <c r="K914" s="221"/>
      <c r="L914" s="221"/>
      <c r="M914" s="221"/>
      <c r="N914" s="221"/>
      <c r="O914" s="221"/>
      <c r="P914" s="221"/>
      <c r="Q914" s="221"/>
      <c r="R914" s="221"/>
      <c r="S914" s="221"/>
      <c r="T914" s="221"/>
      <c r="U914" s="221"/>
    </row>
    <row r="915" spans="3:21" ht="15.75" customHeight="1" x14ac:dyDescent="0.2">
      <c r="C915" s="240"/>
      <c r="D915" s="221"/>
      <c r="E915" s="221"/>
      <c r="F915" s="221"/>
      <c r="G915" s="221"/>
      <c r="H915" s="221"/>
      <c r="I915" s="221"/>
      <c r="J915" s="221"/>
      <c r="K915" s="221"/>
      <c r="L915" s="221"/>
      <c r="M915" s="221"/>
      <c r="N915" s="221"/>
      <c r="O915" s="221"/>
      <c r="P915" s="221"/>
      <c r="Q915" s="221"/>
      <c r="R915" s="221"/>
      <c r="S915" s="221"/>
      <c r="T915" s="221"/>
      <c r="U915" s="221"/>
    </row>
    <row r="916" spans="3:21" ht="15.75" customHeight="1" x14ac:dyDescent="0.2">
      <c r="C916" s="240"/>
      <c r="D916" s="221"/>
      <c r="E916" s="221"/>
      <c r="F916" s="221"/>
      <c r="G916" s="221"/>
      <c r="H916" s="221"/>
      <c r="I916" s="221"/>
      <c r="J916" s="221"/>
      <c r="K916" s="221"/>
      <c r="L916" s="221"/>
      <c r="M916" s="221"/>
      <c r="N916" s="221"/>
      <c r="O916" s="221"/>
      <c r="P916" s="221"/>
      <c r="Q916" s="221"/>
      <c r="R916" s="221"/>
      <c r="S916" s="221"/>
      <c r="T916" s="221"/>
      <c r="U916" s="221"/>
    </row>
    <row r="917" spans="3:21" ht="15.75" customHeight="1" x14ac:dyDescent="0.2">
      <c r="C917" s="240"/>
      <c r="D917" s="221"/>
      <c r="E917" s="221"/>
      <c r="F917" s="221"/>
      <c r="G917" s="221"/>
      <c r="H917" s="221"/>
      <c r="I917" s="221"/>
      <c r="J917" s="221"/>
      <c r="K917" s="221"/>
      <c r="L917" s="221"/>
      <c r="M917" s="221"/>
      <c r="N917" s="221"/>
      <c r="O917" s="221"/>
      <c r="P917" s="221"/>
      <c r="Q917" s="221"/>
      <c r="R917" s="221"/>
      <c r="S917" s="221"/>
      <c r="T917" s="221"/>
      <c r="U917" s="221"/>
    </row>
    <row r="918" spans="3:21" ht="15.75" customHeight="1" x14ac:dyDescent="0.2">
      <c r="C918" s="240"/>
      <c r="D918" s="221"/>
      <c r="E918" s="221"/>
      <c r="F918" s="221"/>
      <c r="G918" s="221"/>
      <c r="H918" s="221"/>
      <c r="I918" s="221"/>
      <c r="J918" s="221"/>
      <c r="K918" s="221"/>
      <c r="L918" s="221"/>
      <c r="M918" s="221"/>
      <c r="N918" s="221"/>
      <c r="O918" s="221"/>
      <c r="P918" s="221"/>
      <c r="Q918" s="221"/>
      <c r="R918" s="221"/>
      <c r="S918" s="221"/>
      <c r="T918" s="221"/>
      <c r="U918" s="221"/>
    </row>
    <row r="919" spans="3:21" ht="15.75" customHeight="1" x14ac:dyDescent="0.2">
      <c r="C919" s="240"/>
      <c r="D919" s="221"/>
      <c r="E919" s="221"/>
      <c r="F919" s="221"/>
      <c r="G919" s="221"/>
      <c r="H919" s="221"/>
      <c r="I919" s="221"/>
      <c r="J919" s="221"/>
      <c r="K919" s="221"/>
      <c r="L919" s="221"/>
      <c r="M919" s="221"/>
      <c r="N919" s="221"/>
      <c r="O919" s="221"/>
      <c r="P919" s="221"/>
      <c r="Q919" s="221"/>
      <c r="R919" s="221"/>
      <c r="S919" s="221"/>
      <c r="T919" s="221"/>
      <c r="U919" s="221"/>
    </row>
    <row r="920" spans="3:21" ht="15.75" customHeight="1" x14ac:dyDescent="0.2">
      <c r="C920" s="240"/>
      <c r="D920" s="221"/>
      <c r="E920" s="221"/>
      <c r="F920" s="221"/>
      <c r="G920" s="221"/>
      <c r="H920" s="221"/>
      <c r="I920" s="221"/>
      <c r="J920" s="221"/>
      <c r="K920" s="221"/>
      <c r="L920" s="221"/>
      <c r="M920" s="221"/>
      <c r="N920" s="221"/>
      <c r="O920" s="221"/>
      <c r="P920" s="221"/>
      <c r="Q920" s="221"/>
      <c r="R920" s="221"/>
      <c r="S920" s="221"/>
      <c r="T920" s="221"/>
      <c r="U920" s="221"/>
    </row>
    <row r="921" spans="3:21" ht="15.75" customHeight="1" x14ac:dyDescent="0.2">
      <c r="C921" s="240"/>
      <c r="D921" s="221"/>
      <c r="E921" s="221"/>
      <c r="F921" s="221"/>
      <c r="G921" s="221"/>
      <c r="H921" s="221"/>
      <c r="I921" s="221"/>
      <c r="J921" s="221"/>
      <c r="K921" s="221"/>
      <c r="L921" s="221"/>
      <c r="M921" s="221"/>
      <c r="N921" s="221"/>
      <c r="O921" s="221"/>
      <c r="P921" s="221"/>
      <c r="Q921" s="221"/>
      <c r="R921" s="221"/>
      <c r="S921" s="221"/>
      <c r="T921" s="221"/>
      <c r="U921" s="221"/>
    </row>
    <row r="922" spans="3:21" ht="15.75" customHeight="1" x14ac:dyDescent="0.2">
      <c r="C922" s="240"/>
      <c r="D922" s="221"/>
      <c r="E922" s="221"/>
      <c r="F922" s="221"/>
      <c r="G922" s="221"/>
      <c r="H922" s="221"/>
      <c r="I922" s="221"/>
      <c r="J922" s="221"/>
      <c r="K922" s="221"/>
      <c r="L922" s="221"/>
      <c r="M922" s="221"/>
      <c r="N922" s="221"/>
      <c r="O922" s="221"/>
      <c r="P922" s="221"/>
      <c r="Q922" s="221"/>
      <c r="R922" s="221"/>
      <c r="S922" s="221"/>
      <c r="T922" s="221"/>
      <c r="U922" s="221"/>
    </row>
    <row r="923" spans="3:21" ht="15.75" customHeight="1" x14ac:dyDescent="0.2">
      <c r="C923" s="240"/>
      <c r="D923" s="221"/>
      <c r="E923" s="221"/>
      <c r="F923" s="221"/>
      <c r="G923" s="221"/>
      <c r="H923" s="221"/>
      <c r="I923" s="221"/>
      <c r="J923" s="221"/>
      <c r="K923" s="221"/>
      <c r="L923" s="221"/>
      <c r="M923" s="221"/>
      <c r="N923" s="221"/>
      <c r="O923" s="221"/>
      <c r="P923" s="221"/>
      <c r="Q923" s="221"/>
      <c r="R923" s="221"/>
      <c r="S923" s="221"/>
      <c r="T923" s="221"/>
      <c r="U923" s="221"/>
    </row>
    <row r="924" spans="3:21" ht="15.75" customHeight="1" x14ac:dyDescent="0.2">
      <c r="C924" s="240"/>
      <c r="D924" s="221"/>
      <c r="E924" s="221"/>
      <c r="F924" s="221"/>
      <c r="G924" s="221"/>
      <c r="H924" s="221"/>
      <c r="I924" s="221"/>
      <c r="J924" s="221"/>
      <c r="K924" s="221"/>
      <c r="L924" s="221"/>
      <c r="M924" s="221"/>
      <c r="N924" s="221"/>
      <c r="O924" s="221"/>
      <c r="P924" s="221"/>
      <c r="Q924" s="221"/>
      <c r="R924" s="221"/>
      <c r="S924" s="221"/>
      <c r="T924" s="221"/>
      <c r="U924" s="221"/>
    </row>
    <row r="925" spans="3:21" ht="15.75" customHeight="1" x14ac:dyDescent="0.2">
      <c r="C925" s="240"/>
      <c r="D925" s="221"/>
      <c r="E925" s="221"/>
      <c r="F925" s="221"/>
      <c r="G925" s="221"/>
      <c r="H925" s="221"/>
      <c r="I925" s="221"/>
      <c r="J925" s="221"/>
      <c r="K925" s="221"/>
      <c r="L925" s="221"/>
      <c r="M925" s="221"/>
      <c r="N925" s="221"/>
      <c r="O925" s="221"/>
      <c r="P925" s="221"/>
      <c r="Q925" s="221"/>
      <c r="R925" s="221"/>
      <c r="S925" s="221"/>
      <c r="T925" s="221"/>
      <c r="U925" s="221"/>
    </row>
    <row r="926" spans="3:21" ht="15.75" customHeight="1" x14ac:dyDescent="0.2">
      <c r="C926" s="240"/>
      <c r="D926" s="221"/>
      <c r="E926" s="221"/>
      <c r="F926" s="221"/>
      <c r="G926" s="221"/>
      <c r="H926" s="221"/>
      <c r="I926" s="221"/>
      <c r="J926" s="221"/>
      <c r="K926" s="221"/>
      <c r="L926" s="221"/>
      <c r="M926" s="221"/>
      <c r="N926" s="221"/>
      <c r="O926" s="221"/>
      <c r="P926" s="221"/>
      <c r="Q926" s="221"/>
      <c r="R926" s="221"/>
      <c r="S926" s="221"/>
      <c r="T926" s="221"/>
      <c r="U926" s="221"/>
    </row>
    <row r="927" spans="3:21" ht="15.75" customHeight="1" x14ac:dyDescent="0.2">
      <c r="C927" s="240"/>
      <c r="D927" s="221"/>
      <c r="E927" s="221"/>
      <c r="F927" s="221"/>
      <c r="G927" s="221"/>
      <c r="H927" s="221"/>
      <c r="I927" s="221"/>
      <c r="J927" s="221"/>
      <c r="K927" s="221"/>
      <c r="L927" s="221"/>
      <c r="M927" s="221"/>
      <c r="N927" s="221"/>
      <c r="O927" s="221"/>
      <c r="P927" s="221"/>
      <c r="Q927" s="221"/>
      <c r="R927" s="221"/>
      <c r="S927" s="221"/>
      <c r="T927" s="221"/>
      <c r="U927" s="221"/>
    </row>
    <row r="928" spans="3:21" ht="15.75" customHeight="1" x14ac:dyDescent="0.2">
      <c r="C928" s="240"/>
      <c r="D928" s="221"/>
      <c r="E928" s="221"/>
      <c r="F928" s="221"/>
      <c r="G928" s="221"/>
      <c r="H928" s="221"/>
      <c r="I928" s="221"/>
      <c r="J928" s="221"/>
      <c r="K928" s="221"/>
      <c r="L928" s="221"/>
      <c r="M928" s="221"/>
      <c r="N928" s="221"/>
      <c r="O928" s="221"/>
      <c r="P928" s="221"/>
      <c r="Q928" s="221"/>
      <c r="R928" s="221"/>
      <c r="S928" s="221"/>
      <c r="T928" s="221"/>
      <c r="U928" s="221"/>
    </row>
    <row r="929" spans="3:21" ht="15.75" customHeight="1" x14ac:dyDescent="0.2">
      <c r="C929" s="240"/>
      <c r="D929" s="221"/>
      <c r="E929" s="221"/>
      <c r="F929" s="221"/>
      <c r="G929" s="221"/>
      <c r="H929" s="221"/>
      <c r="I929" s="221"/>
      <c r="J929" s="221"/>
      <c r="K929" s="221"/>
      <c r="L929" s="221"/>
      <c r="M929" s="221"/>
      <c r="N929" s="221"/>
      <c r="O929" s="221"/>
      <c r="P929" s="221"/>
      <c r="Q929" s="221"/>
      <c r="R929" s="221"/>
      <c r="S929" s="221"/>
      <c r="T929" s="221"/>
      <c r="U929" s="221"/>
    </row>
    <row r="930" spans="3:21" ht="15.75" customHeight="1" x14ac:dyDescent="0.2">
      <c r="C930" s="240"/>
      <c r="D930" s="221"/>
      <c r="E930" s="221"/>
      <c r="F930" s="221"/>
      <c r="G930" s="221"/>
      <c r="H930" s="221"/>
      <c r="I930" s="221"/>
      <c r="J930" s="221"/>
      <c r="K930" s="221"/>
      <c r="L930" s="221"/>
      <c r="M930" s="221"/>
      <c r="N930" s="221"/>
      <c r="O930" s="221"/>
      <c r="P930" s="221"/>
      <c r="Q930" s="221"/>
      <c r="R930" s="221"/>
      <c r="S930" s="221"/>
      <c r="T930" s="221"/>
      <c r="U930" s="221"/>
    </row>
    <row r="931" spans="3:21" ht="15.75" customHeight="1" x14ac:dyDescent="0.2">
      <c r="C931" s="240"/>
      <c r="D931" s="221"/>
      <c r="E931" s="221"/>
      <c r="F931" s="221"/>
      <c r="G931" s="221"/>
      <c r="H931" s="221"/>
      <c r="I931" s="221"/>
      <c r="J931" s="221"/>
      <c r="K931" s="221"/>
      <c r="L931" s="221"/>
      <c r="M931" s="221"/>
      <c r="N931" s="221"/>
      <c r="O931" s="221"/>
      <c r="P931" s="221"/>
      <c r="Q931" s="221"/>
      <c r="R931" s="221"/>
      <c r="S931" s="221"/>
      <c r="T931" s="221"/>
      <c r="U931" s="221"/>
    </row>
    <row r="932" spans="3:21" ht="15.75" customHeight="1" x14ac:dyDescent="0.2">
      <c r="C932" s="240"/>
      <c r="D932" s="221"/>
      <c r="E932" s="221"/>
      <c r="F932" s="221"/>
      <c r="G932" s="221"/>
      <c r="H932" s="221"/>
      <c r="I932" s="221"/>
      <c r="J932" s="221"/>
      <c r="K932" s="221"/>
      <c r="L932" s="221"/>
      <c r="M932" s="221"/>
      <c r="N932" s="221"/>
      <c r="O932" s="221"/>
      <c r="P932" s="221"/>
      <c r="Q932" s="221"/>
      <c r="R932" s="221"/>
      <c r="S932" s="221"/>
      <c r="T932" s="221"/>
      <c r="U932" s="221"/>
    </row>
    <row r="933" spans="3:21" ht="15.75" customHeight="1" x14ac:dyDescent="0.2">
      <c r="C933" s="240"/>
      <c r="D933" s="221"/>
      <c r="E933" s="221"/>
      <c r="F933" s="221"/>
      <c r="G933" s="221"/>
      <c r="H933" s="221"/>
      <c r="I933" s="221"/>
      <c r="J933" s="221"/>
      <c r="K933" s="221"/>
      <c r="L933" s="221"/>
      <c r="M933" s="221"/>
      <c r="N933" s="221"/>
      <c r="O933" s="221"/>
      <c r="P933" s="221"/>
      <c r="Q933" s="221"/>
      <c r="R933" s="221"/>
      <c r="S933" s="221"/>
      <c r="T933" s="221"/>
      <c r="U933" s="221"/>
    </row>
    <row r="934" spans="3:21" ht="15.75" customHeight="1" x14ac:dyDescent="0.2">
      <c r="C934" s="240"/>
      <c r="D934" s="221"/>
      <c r="E934" s="221"/>
      <c r="F934" s="221"/>
      <c r="G934" s="221"/>
      <c r="H934" s="221"/>
      <c r="I934" s="221"/>
      <c r="J934" s="221"/>
      <c r="K934" s="221"/>
      <c r="L934" s="221"/>
      <c r="M934" s="221"/>
      <c r="N934" s="221"/>
      <c r="O934" s="221"/>
      <c r="P934" s="221"/>
      <c r="Q934" s="221"/>
      <c r="R934" s="221"/>
      <c r="S934" s="221"/>
      <c r="T934" s="221"/>
      <c r="U934" s="221"/>
    </row>
    <row r="935" spans="3:21" ht="15.75" customHeight="1" x14ac:dyDescent="0.2">
      <c r="C935" s="240"/>
      <c r="D935" s="221"/>
      <c r="E935" s="221"/>
      <c r="F935" s="221"/>
      <c r="G935" s="221"/>
      <c r="H935" s="221"/>
      <c r="I935" s="221"/>
      <c r="J935" s="221"/>
      <c r="K935" s="221"/>
      <c r="L935" s="221"/>
      <c r="M935" s="221"/>
      <c r="N935" s="221"/>
      <c r="O935" s="221"/>
      <c r="P935" s="221"/>
      <c r="Q935" s="221"/>
      <c r="R935" s="221"/>
      <c r="S935" s="221"/>
      <c r="T935" s="221"/>
      <c r="U935" s="221"/>
    </row>
    <row r="936" spans="3:21" ht="15.75" customHeight="1" x14ac:dyDescent="0.2">
      <c r="C936" s="240"/>
      <c r="D936" s="221"/>
      <c r="E936" s="221"/>
      <c r="F936" s="221"/>
      <c r="G936" s="221"/>
      <c r="H936" s="221"/>
      <c r="I936" s="221"/>
      <c r="J936" s="221"/>
      <c r="K936" s="221"/>
      <c r="L936" s="221"/>
      <c r="M936" s="221"/>
      <c r="N936" s="221"/>
      <c r="O936" s="221"/>
      <c r="P936" s="221"/>
      <c r="Q936" s="221"/>
      <c r="R936" s="221"/>
      <c r="S936" s="221"/>
      <c r="T936" s="221"/>
      <c r="U936" s="221"/>
    </row>
    <row r="937" spans="3:21" ht="15.75" customHeight="1" x14ac:dyDescent="0.2">
      <c r="C937" s="240"/>
      <c r="D937" s="221"/>
      <c r="E937" s="221"/>
      <c r="F937" s="221"/>
      <c r="G937" s="221"/>
      <c r="H937" s="221"/>
      <c r="I937" s="221"/>
      <c r="J937" s="221"/>
      <c r="K937" s="221"/>
      <c r="L937" s="221"/>
      <c r="M937" s="221"/>
      <c r="N937" s="221"/>
      <c r="O937" s="221"/>
      <c r="P937" s="221"/>
      <c r="Q937" s="221"/>
      <c r="R937" s="221"/>
      <c r="S937" s="221"/>
      <c r="T937" s="221"/>
      <c r="U937" s="221"/>
    </row>
    <row r="938" spans="3:21" ht="15.75" customHeight="1" x14ac:dyDescent="0.2">
      <c r="C938" s="240"/>
      <c r="D938" s="221"/>
      <c r="E938" s="221"/>
      <c r="F938" s="221"/>
      <c r="G938" s="221"/>
      <c r="H938" s="221"/>
      <c r="I938" s="221"/>
      <c r="J938" s="221"/>
      <c r="K938" s="221"/>
      <c r="L938" s="221"/>
      <c r="M938" s="221"/>
      <c r="N938" s="221"/>
      <c r="O938" s="221"/>
      <c r="P938" s="221"/>
      <c r="Q938" s="221"/>
      <c r="R938" s="221"/>
      <c r="S938" s="221"/>
      <c r="T938" s="221"/>
      <c r="U938" s="221"/>
    </row>
    <row r="939" spans="3:21" ht="15.75" customHeight="1" x14ac:dyDescent="0.2">
      <c r="C939" s="240"/>
      <c r="D939" s="221"/>
      <c r="E939" s="221"/>
      <c r="F939" s="221"/>
      <c r="G939" s="221"/>
      <c r="H939" s="221"/>
      <c r="I939" s="221"/>
      <c r="J939" s="221"/>
      <c r="K939" s="221"/>
      <c r="L939" s="221"/>
      <c r="M939" s="221"/>
      <c r="N939" s="221"/>
      <c r="O939" s="221"/>
      <c r="P939" s="221"/>
      <c r="Q939" s="221"/>
      <c r="R939" s="221"/>
      <c r="S939" s="221"/>
      <c r="T939" s="221"/>
      <c r="U939" s="221"/>
    </row>
    <row r="940" spans="3:21" ht="15.75" customHeight="1" x14ac:dyDescent="0.2">
      <c r="C940" s="240"/>
      <c r="D940" s="221"/>
      <c r="E940" s="221"/>
      <c r="F940" s="221"/>
      <c r="G940" s="221"/>
      <c r="H940" s="221"/>
      <c r="I940" s="221"/>
      <c r="J940" s="221"/>
      <c r="K940" s="221"/>
      <c r="L940" s="221"/>
      <c r="M940" s="221"/>
      <c r="N940" s="221"/>
      <c r="O940" s="221"/>
      <c r="P940" s="221"/>
      <c r="Q940" s="221"/>
      <c r="R940" s="221"/>
      <c r="S940" s="221"/>
      <c r="T940" s="221"/>
      <c r="U940" s="221"/>
    </row>
    <row r="941" spans="3:21" ht="15.75" customHeight="1" x14ac:dyDescent="0.2">
      <c r="C941" s="240"/>
      <c r="D941" s="221"/>
      <c r="E941" s="221"/>
      <c r="F941" s="221"/>
      <c r="G941" s="221"/>
      <c r="H941" s="221"/>
      <c r="I941" s="221"/>
      <c r="J941" s="221"/>
      <c r="K941" s="221"/>
      <c r="L941" s="221"/>
      <c r="M941" s="221"/>
      <c r="N941" s="221"/>
      <c r="O941" s="221"/>
      <c r="P941" s="221"/>
      <c r="Q941" s="221"/>
      <c r="R941" s="221"/>
      <c r="S941" s="221"/>
      <c r="T941" s="221"/>
      <c r="U941" s="221"/>
    </row>
    <row r="942" spans="3:21" ht="15.75" customHeight="1" x14ac:dyDescent="0.2">
      <c r="C942" s="240"/>
      <c r="D942" s="221"/>
      <c r="E942" s="221"/>
      <c r="F942" s="221"/>
      <c r="G942" s="221"/>
      <c r="H942" s="221"/>
      <c r="I942" s="221"/>
      <c r="J942" s="221"/>
      <c r="K942" s="221"/>
      <c r="L942" s="221"/>
      <c r="M942" s="221"/>
      <c r="N942" s="221"/>
      <c r="O942" s="221"/>
      <c r="P942" s="221"/>
      <c r="Q942" s="221"/>
      <c r="R942" s="221"/>
      <c r="S942" s="221"/>
      <c r="T942" s="221"/>
      <c r="U942" s="221"/>
    </row>
    <row r="943" spans="3:21" ht="15.75" customHeight="1" x14ac:dyDescent="0.2">
      <c r="C943" s="240"/>
      <c r="D943" s="221"/>
      <c r="E943" s="221"/>
      <c r="F943" s="221"/>
      <c r="G943" s="221"/>
      <c r="H943" s="221"/>
      <c r="I943" s="221"/>
      <c r="J943" s="221"/>
      <c r="K943" s="221"/>
      <c r="L943" s="221"/>
      <c r="M943" s="221"/>
      <c r="N943" s="221"/>
      <c r="O943" s="221"/>
      <c r="P943" s="221"/>
      <c r="Q943" s="221"/>
      <c r="R943" s="221"/>
      <c r="S943" s="221"/>
      <c r="T943" s="221"/>
      <c r="U943" s="221"/>
    </row>
    <row r="944" spans="3:21" ht="15.75" customHeight="1" x14ac:dyDescent="0.2">
      <c r="C944" s="240"/>
      <c r="D944" s="221"/>
      <c r="E944" s="221"/>
      <c r="F944" s="221"/>
      <c r="G944" s="221"/>
      <c r="H944" s="221"/>
      <c r="I944" s="221"/>
      <c r="J944" s="221"/>
      <c r="K944" s="221"/>
      <c r="L944" s="221"/>
      <c r="M944" s="221"/>
      <c r="N944" s="221"/>
      <c r="O944" s="221"/>
      <c r="P944" s="221"/>
      <c r="Q944" s="221"/>
      <c r="R944" s="221"/>
      <c r="S944" s="221"/>
      <c r="T944" s="221"/>
      <c r="U944" s="221"/>
    </row>
    <row r="945" spans="3:21" ht="15.75" customHeight="1" x14ac:dyDescent="0.2">
      <c r="C945" s="240"/>
      <c r="D945" s="221"/>
      <c r="E945" s="221"/>
      <c r="F945" s="221"/>
      <c r="G945" s="221"/>
      <c r="H945" s="221"/>
      <c r="I945" s="221"/>
      <c r="J945" s="221"/>
      <c r="K945" s="221"/>
      <c r="L945" s="221"/>
      <c r="M945" s="221"/>
      <c r="N945" s="221"/>
      <c r="O945" s="221"/>
      <c r="P945" s="221"/>
      <c r="Q945" s="221"/>
      <c r="R945" s="221"/>
      <c r="S945" s="221"/>
      <c r="T945" s="221"/>
      <c r="U945" s="221"/>
    </row>
    <row r="946" spans="3:21" ht="15.75" customHeight="1" x14ac:dyDescent="0.2">
      <c r="C946" s="240"/>
      <c r="D946" s="221"/>
      <c r="E946" s="221"/>
      <c r="F946" s="221"/>
      <c r="G946" s="221"/>
      <c r="H946" s="221"/>
      <c r="I946" s="221"/>
      <c r="J946" s="221"/>
      <c r="K946" s="221"/>
      <c r="L946" s="221"/>
      <c r="M946" s="221"/>
      <c r="N946" s="221"/>
      <c r="O946" s="221"/>
      <c r="P946" s="221"/>
      <c r="Q946" s="221"/>
      <c r="R946" s="221"/>
      <c r="S946" s="221"/>
      <c r="T946" s="221"/>
      <c r="U946" s="221"/>
    </row>
    <row r="947" spans="3:21" ht="15.75" customHeight="1" x14ac:dyDescent="0.2">
      <c r="C947" s="240"/>
      <c r="D947" s="221"/>
      <c r="E947" s="221"/>
      <c r="F947" s="221"/>
      <c r="G947" s="221"/>
      <c r="H947" s="221"/>
      <c r="I947" s="221"/>
      <c r="J947" s="221"/>
      <c r="K947" s="221"/>
      <c r="L947" s="221"/>
      <c r="M947" s="221"/>
      <c r="N947" s="221"/>
      <c r="O947" s="221"/>
      <c r="P947" s="221"/>
      <c r="Q947" s="221"/>
      <c r="R947" s="221"/>
      <c r="S947" s="221"/>
      <c r="T947" s="221"/>
      <c r="U947" s="221"/>
    </row>
    <row r="948" spans="3:21" ht="15.75" customHeight="1" x14ac:dyDescent="0.2">
      <c r="C948" s="240"/>
      <c r="D948" s="221"/>
      <c r="E948" s="221"/>
      <c r="F948" s="221"/>
      <c r="G948" s="221"/>
      <c r="H948" s="221"/>
      <c r="I948" s="221"/>
      <c r="J948" s="221"/>
      <c r="K948" s="221"/>
      <c r="L948" s="221"/>
      <c r="M948" s="221"/>
      <c r="N948" s="221"/>
      <c r="O948" s="221"/>
      <c r="P948" s="221"/>
      <c r="Q948" s="221"/>
      <c r="R948" s="221"/>
      <c r="S948" s="221"/>
      <c r="T948" s="221"/>
      <c r="U948" s="221"/>
    </row>
    <row r="949" spans="3:21" ht="15.75" customHeight="1" x14ac:dyDescent="0.2">
      <c r="C949" s="240"/>
      <c r="D949" s="221"/>
      <c r="E949" s="221"/>
      <c r="F949" s="221"/>
      <c r="G949" s="221"/>
      <c r="H949" s="221"/>
      <c r="I949" s="221"/>
      <c r="J949" s="221"/>
      <c r="K949" s="221"/>
      <c r="L949" s="221"/>
      <c r="M949" s="221"/>
      <c r="N949" s="221"/>
      <c r="O949" s="221"/>
      <c r="P949" s="221"/>
      <c r="Q949" s="221"/>
      <c r="R949" s="221"/>
      <c r="S949" s="221"/>
      <c r="T949" s="221"/>
      <c r="U949" s="221"/>
    </row>
    <row r="950" spans="3:21" ht="15.75" customHeight="1" x14ac:dyDescent="0.2">
      <c r="C950" s="240"/>
      <c r="D950" s="221"/>
      <c r="E950" s="221"/>
      <c r="F950" s="221"/>
      <c r="G950" s="221"/>
      <c r="H950" s="221"/>
      <c r="I950" s="221"/>
      <c r="J950" s="221"/>
      <c r="K950" s="221"/>
      <c r="L950" s="221"/>
      <c r="M950" s="221"/>
      <c r="N950" s="221"/>
      <c r="O950" s="221"/>
      <c r="P950" s="221"/>
      <c r="Q950" s="221"/>
      <c r="R950" s="221"/>
      <c r="S950" s="221"/>
      <c r="T950" s="221"/>
      <c r="U950" s="221"/>
    </row>
    <row r="951" spans="3:21" ht="15.75" customHeight="1" x14ac:dyDescent="0.2">
      <c r="C951" s="240"/>
      <c r="D951" s="221"/>
      <c r="E951" s="221"/>
      <c r="F951" s="221"/>
      <c r="G951" s="221"/>
      <c r="H951" s="221"/>
      <c r="I951" s="221"/>
      <c r="J951" s="221"/>
      <c r="K951" s="221"/>
      <c r="L951" s="221"/>
      <c r="M951" s="221"/>
      <c r="N951" s="221"/>
      <c r="O951" s="221"/>
      <c r="P951" s="221"/>
      <c r="Q951" s="221"/>
      <c r="R951" s="221"/>
      <c r="S951" s="221"/>
      <c r="T951" s="221"/>
      <c r="U951" s="221"/>
    </row>
    <row r="952" spans="3:21" ht="15.75" customHeight="1" x14ac:dyDescent="0.2">
      <c r="C952" s="240"/>
      <c r="D952" s="221"/>
      <c r="E952" s="221"/>
      <c r="F952" s="221"/>
      <c r="G952" s="221"/>
      <c r="H952" s="221"/>
      <c r="I952" s="221"/>
      <c r="J952" s="221"/>
      <c r="K952" s="221"/>
      <c r="L952" s="221"/>
      <c r="M952" s="221"/>
      <c r="N952" s="221"/>
      <c r="O952" s="221"/>
      <c r="P952" s="221"/>
      <c r="Q952" s="221"/>
      <c r="R952" s="221"/>
      <c r="S952" s="221"/>
      <c r="T952" s="221"/>
      <c r="U952" s="221"/>
    </row>
    <row r="953" spans="3:21" ht="15.75" customHeight="1" x14ac:dyDescent="0.2">
      <c r="C953" s="240"/>
      <c r="D953" s="221"/>
      <c r="E953" s="221"/>
      <c r="F953" s="221"/>
      <c r="G953" s="221"/>
      <c r="H953" s="221"/>
      <c r="I953" s="221"/>
      <c r="J953" s="221"/>
      <c r="K953" s="221"/>
      <c r="L953" s="221"/>
      <c r="M953" s="221"/>
      <c r="N953" s="221"/>
      <c r="O953" s="221"/>
      <c r="P953" s="221"/>
      <c r="Q953" s="221"/>
      <c r="R953" s="221"/>
      <c r="S953" s="221"/>
      <c r="T953" s="221"/>
      <c r="U953" s="221"/>
    </row>
    <row r="954" spans="3:21" ht="15.75" customHeight="1" x14ac:dyDescent="0.2">
      <c r="C954" s="240"/>
      <c r="D954" s="221"/>
      <c r="E954" s="221"/>
      <c r="F954" s="221"/>
      <c r="G954" s="221"/>
      <c r="H954" s="221"/>
      <c r="I954" s="221"/>
      <c r="J954" s="221"/>
      <c r="K954" s="221"/>
      <c r="L954" s="221"/>
      <c r="M954" s="221"/>
      <c r="N954" s="221"/>
      <c r="O954" s="221"/>
      <c r="P954" s="221"/>
      <c r="Q954" s="221"/>
      <c r="R954" s="221"/>
      <c r="S954" s="221"/>
      <c r="T954" s="221"/>
      <c r="U954" s="221"/>
    </row>
    <row r="955" spans="3:21" ht="15.75" customHeight="1" x14ac:dyDescent="0.2">
      <c r="C955" s="240"/>
      <c r="D955" s="221"/>
      <c r="E955" s="221"/>
      <c r="F955" s="221"/>
      <c r="G955" s="221"/>
      <c r="H955" s="221"/>
      <c r="I955" s="221"/>
      <c r="J955" s="221"/>
      <c r="K955" s="221"/>
      <c r="L955" s="221"/>
      <c r="M955" s="221"/>
      <c r="N955" s="221"/>
      <c r="O955" s="221"/>
      <c r="P955" s="221"/>
      <c r="Q955" s="221"/>
      <c r="R955" s="221"/>
      <c r="S955" s="221"/>
      <c r="T955" s="221"/>
      <c r="U955" s="221"/>
    </row>
    <row r="956" spans="3:21" ht="15.75" customHeight="1" x14ac:dyDescent="0.2">
      <c r="C956" s="240"/>
      <c r="D956" s="221"/>
      <c r="E956" s="221"/>
      <c r="F956" s="221"/>
      <c r="G956" s="221"/>
      <c r="H956" s="221"/>
      <c r="I956" s="221"/>
      <c r="J956" s="221"/>
      <c r="K956" s="221"/>
      <c r="L956" s="221"/>
      <c r="M956" s="221"/>
      <c r="N956" s="221"/>
      <c r="O956" s="221"/>
      <c r="P956" s="221"/>
      <c r="Q956" s="221"/>
      <c r="R956" s="221"/>
      <c r="S956" s="221"/>
      <c r="T956" s="221"/>
      <c r="U956" s="221"/>
    </row>
    <row r="957" spans="3:21" ht="15.75" customHeight="1" x14ac:dyDescent="0.2">
      <c r="C957" s="240"/>
      <c r="D957" s="221"/>
      <c r="E957" s="221"/>
      <c r="F957" s="221"/>
      <c r="G957" s="221"/>
      <c r="H957" s="221"/>
      <c r="I957" s="221"/>
      <c r="J957" s="221"/>
      <c r="K957" s="221"/>
      <c r="L957" s="221"/>
      <c r="M957" s="221"/>
      <c r="N957" s="221"/>
      <c r="O957" s="221"/>
      <c r="P957" s="221"/>
      <c r="Q957" s="221"/>
      <c r="R957" s="221"/>
      <c r="S957" s="221"/>
      <c r="T957" s="221"/>
      <c r="U957" s="221"/>
    </row>
    <row r="958" spans="3:21" ht="15.75" customHeight="1" x14ac:dyDescent="0.2">
      <c r="C958" s="240"/>
      <c r="D958" s="221"/>
      <c r="E958" s="221"/>
      <c r="F958" s="221"/>
      <c r="G958" s="221"/>
      <c r="H958" s="221"/>
      <c r="I958" s="221"/>
      <c r="J958" s="221"/>
      <c r="K958" s="221"/>
      <c r="L958" s="221"/>
      <c r="M958" s="221"/>
      <c r="N958" s="221"/>
      <c r="O958" s="221"/>
      <c r="P958" s="221"/>
      <c r="Q958" s="221"/>
      <c r="R958" s="221"/>
      <c r="S958" s="221"/>
      <c r="T958" s="221"/>
      <c r="U958" s="221"/>
    </row>
    <row r="959" spans="3:21" ht="15.75" customHeight="1" x14ac:dyDescent="0.2">
      <c r="C959" s="240"/>
      <c r="D959" s="221"/>
      <c r="E959" s="221"/>
      <c r="F959" s="221"/>
      <c r="G959" s="221"/>
      <c r="H959" s="221"/>
      <c r="I959" s="221"/>
      <c r="J959" s="221"/>
      <c r="K959" s="221"/>
      <c r="L959" s="221"/>
      <c r="M959" s="221"/>
      <c r="N959" s="221"/>
      <c r="O959" s="221"/>
      <c r="P959" s="221"/>
      <c r="Q959" s="221"/>
      <c r="R959" s="221"/>
      <c r="S959" s="221"/>
      <c r="T959" s="221"/>
      <c r="U959" s="221"/>
    </row>
    <row r="960" spans="3:21" ht="15.75" customHeight="1" x14ac:dyDescent="0.2">
      <c r="C960" s="240"/>
      <c r="D960" s="221"/>
      <c r="E960" s="221"/>
      <c r="F960" s="221"/>
      <c r="G960" s="221"/>
      <c r="H960" s="221"/>
      <c r="I960" s="221"/>
      <c r="J960" s="221"/>
      <c r="K960" s="221"/>
      <c r="L960" s="221"/>
      <c r="M960" s="221"/>
      <c r="N960" s="221"/>
      <c r="O960" s="221"/>
      <c r="P960" s="221"/>
      <c r="Q960" s="221"/>
      <c r="R960" s="221"/>
      <c r="S960" s="221"/>
      <c r="T960" s="221"/>
      <c r="U960" s="221"/>
    </row>
    <row r="961" spans="3:21" ht="15.75" customHeight="1" x14ac:dyDescent="0.2">
      <c r="C961" s="240"/>
      <c r="D961" s="221"/>
      <c r="E961" s="221"/>
      <c r="F961" s="221"/>
      <c r="G961" s="221"/>
      <c r="H961" s="221"/>
      <c r="I961" s="221"/>
      <c r="J961" s="221"/>
      <c r="K961" s="221"/>
      <c r="L961" s="221"/>
      <c r="M961" s="221"/>
      <c r="N961" s="221"/>
      <c r="O961" s="221"/>
      <c r="P961" s="221"/>
      <c r="Q961" s="221"/>
      <c r="R961" s="221"/>
      <c r="S961" s="221"/>
      <c r="T961" s="221"/>
      <c r="U961" s="221"/>
    </row>
    <row r="962" spans="3:21" ht="15.75" customHeight="1" x14ac:dyDescent="0.2">
      <c r="C962" s="240"/>
      <c r="D962" s="221"/>
      <c r="E962" s="221"/>
      <c r="F962" s="221"/>
      <c r="G962" s="221"/>
      <c r="H962" s="221"/>
      <c r="I962" s="221"/>
      <c r="J962" s="221"/>
      <c r="K962" s="221"/>
      <c r="L962" s="221"/>
      <c r="M962" s="221"/>
      <c r="N962" s="221"/>
      <c r="O962" s="221"/>
      <c r="P962" s="221"/>
      <c r="Q962" s="221"/>
      <c r="R962" s="221"/>
      <c r="S962" s="221"/>
      <c r="T962" s="221"/>
      <c r="U962" s="221"/>
    </row>
    <row r="963" spans="3:21" ht="15.75" customHeight="1" x14ac:dyDescent="0.2">
      <c r="C963" s="240"/>
      <c r="D963" s="221"/>
      <c r="E963" s="221"/>
      <c r="F963" s="221"/>
      <c r="G963" s="221"/>
      <c r="H963" s="221"/>
      <c r="I963" s="221"/>
      <c r="J963" s="221"/>
      <c r="K963" s="221"/>
      <c r="L963" s="221"/>
      <c r="M963" s="221"/>
      <c r="N963" s="221"/>
      <c r="O963" s="221"/>
      <c r="P963" s="221"/>
      <c r="Q963" s="221"/>
      <c r="R963" s="221"/>
      <c r="S963" s="221"/>
      <c r="T963" s="221"/>
      <c r="U963" s="221"/>
    </row>
    <row r="964" spans="3:21" ht="15.75" customHeight="1" x14ac:dyDescent="0.2">
      <c r="C964" s="240"/>
      <c r="D964" s="221"/>
      <c r="E964" s="221"/>
      <c r="F964" s="221"/>
      <c r="G964" s="221"/>
      <c r="H964" s="221"/>
      <c r="I964" s="221"/>
      <c r="J964" s="221"/>
      <c r="K964" s="221"/>
      <c r="L964" s="221"/>
      <c r="M964" s="221"/>
      <c r="N964" s="221"/>
      <c r="O964" s="221"/>
      <c r="P964" s="221"/>
      <c r="Q964" s="221"/>
      <c r="R964" s="221"/>
      <c r="S964" s="221"/>
      <c r="T964" s="221"/>
      <c r="U964" s="221"/>
    </row>
    <row r="965" spans="3:21" ht="15.75" customHeight="1" x14ac:dyDescent="0.2">
      <c r="C965" s="240"/>
      <c r="D965" s="221"/>
      <c r="E965" s="221"/>
      <c r="F965" s="221"/>
      <c r="G965" s="221"/>
      <c r="H965" s="221"/>
      <c r="I965" s="221"/>
      <c r="J965" s="221"/>
      <c r="K965" s="221"/>
      <c r="L965" s="221"/>
      <c r="M965" s="221"/>
      <c r="N965" s="221"/>
      <c r="O965" s="221"/>
      <c r="P965" s="221"/>
      <c r="Q965" s="221"/>
      <c r="R965" s="221"/>
      <c r="S965" s="221"/>
      <c r="T965" s="221"/>
      <c r="U965" s="221"/>
    </row>
    <row r="966" spans="3:21" ht="15.75" customHeight="1" x14ac:dyDescent="0.2">
      <c r="C966" s="240"/>
      <c r="D966" s="221"/>
      <c r="E966" s="221"/>
      <c r="F966" s="221"/>
      <c r="G966" s="221"/>
      <c r="H966" s="221"/>
      <c r="I966" s="221"/>
      <c r="J966" s="221"/>
      <c r="K966" s="221"/>
      <c r="L966" s="221"/>
      <c r="M966" s="221"/>
      <c r="N966" s="221"/>
      <c r="O966" s="221"/>
      <c r="P966" s="221"/>
      <c r="Q966" s="221"/>
      <c r="R966" s="221"/>
      <c r="S966" s="221"/>
      <c r="T966" s="221"/>
      <c r="U966" s="221"/>
    </row>
    <row r="967" spans="3:21" ht="15.75" customHeight="1" x14ac:dyDescent="0.2">
      <c r="C967" s="240"/>
      <c r="D967" s="221"/>
      <c r="E967" s="221"/>
      <c r="F967" s="221"/>
      <c r="G967" s="221"/>
      <c r="H967" s="221"/>
      <c r="I967" s="221"/>
      <c r="J967" s="221"/>
      <c r="K967" s="221"/>
      <c r="L967" s="221"/>
      <c r="M967" s="221"/>
      <c r="N967" s="221"/>
      <c r="O967" s="221"/>
      <c r="P967" s="221"/>
      <c r="Q967" s="221"/>
      <c r="R967" s="221"/>
      <c r="S967" s="221"/>
      <c r="T967" s="221"/>
      <c r="U967" s="221"/>
    </row>
    <row r="968" spans="3:21" ht="15.75" customHeight="1" x14ac:dyDescent="0.2">
      <c r="C968" s="240"/>
      <c r="D968" s="221"/>
      <c r="E968" s="221"/>
      <c r="F968" s="221"/>
      <c r="G968" s="221"/>
      <c r="H968" s="221"/>
      <c r="I968" s="221"/>
      <c r="J968" s="221"/>
      <c r="K968" s="221"/>
      <c r="L968" s="221"/>
      <c r="M968" s="221"/>
      <c r="N968" s="221"/>
      <c r="O968" s="221"/>
      <c r="P968" s="221"/>
      <c r="Q968" s="221"/>
      <c r="R968" s="221"/>
      <c r="S968" s="221"/>
      <c r="T968" s="221"/>
      <c r="U968" s="221"/>
    </row>
    <row r="969" spans="3:21" ht="15.75" customHeight="1" x14ac:dyDescent="0.2">
      <c r="C969" s="240"/>
      <c r="D969" s="221"/>
      <c r="E969" s="221"/>
      <c r="F969" s="221"/>
      <c r="G969" s="221"/>
      <c r="H969" s="221"/>
      <c r="I969" s="221"/>
      <c r="J969" s="221"/>
      <c r="K969" s="221"/>
      <c r="L969" s="221"/>
      <c r="M969" s="221"/>
      <c r="N969" s="221"/>
      <c r="O969" s="221"/>
      <c r="P969" s="221"/>
      <c r="Q969" s="221"/>
      <c r="R969" s="221"/>
      <c r="S969" s="221"/>
      <c r="T969" s="221"/>
      <c r="U969" s="221"/>
    </row>
    <row r="970" spans="3:21" ht="15.75" customHeight="1" x14ac:dyDescent="0.2">
      <c r="C970" s="240"/>
      <c r="D970" s="221"/>
      <c r="E970" s="221"/>
      <c r="F970" s="221"/>
      <c r="G970" s="221"/>
      <c r="H970" s="221"/>
      <c r="I970" s="221"/>
      <c r="J970" s="221"/>
      <c r="K970" s="221"/>
      <c r="L970" s="221"/>
      <c r="M970" s="221"/>
      <c r="N970" s="221"/>
      <c r="O970" s="221"/>
      <c r="P970" s="221"/>
      <c r="Q970" s="221"/>
      <c r="R970" s="221"/>
      <c r="S970" s="221"/>
      <c r="T970" s="221"/>
      <c r="U970" s="221"/>
    </row>
    <row r="971" spans="3:21" ht="15.75" customHeight="1" x14ac:dyDescent="0.2">
      <c r="C971" s="240"/>
      <c r="D971" s="221"/>
      <c r="E971" s="221"/>
      <c r="F971" s="221"/>
      <c r="G971" s="221"/>
      <c r="H971" s="221"/>
      <c r="I971" s="221"/>
      <c r="J971" s="221"/>
      <c r="K971" s="221"/>
      <c r="L971" s="221"/>
      <c r="M971" s="221"/>
      <c r="N971" s="221"/>
      <c r="O971" s="221"/>
      <c r="P971" s="221"/>
      <c r="Q971" s="221"/>
      <c r="R971" s="221"/>
      <c r="S971" s="221"/>
      <c r="T971" s="221"/>
      <c r="U971" s="221"/>
    </row>
    <row r="972" spans="3:21" ht="15.75" customHeight="1" x14ac:dyDescent="0.2">
      <c r="C972" s="240"/>
      <c r="D972" s="221"/>
      <c r="E972" s="221"/>
      <c r="F972" s="221"/>
      <c r="G972" s="221"/>
      <c r="H972" s="221"/>
      <c r="I972" s="221"/>
      <c r="J972" s="221"/>
      <c r="K972" s="221"/>
      <c r="L972" s="221"/>
      <c r="M972" s="221"/>
      <c r="N972" s="221"/>
      <c r="O972" s="221"/>
      <c r="P972" s="221"/>
      <c r="Q972" s="221"/>
      <c r="R972" s="221"/>
      <c r="S972" s="221"/>
      <c r="T972" s="221"/>
      <c r="U972" s="221"/>
    </row>
    <row r="973" spans="3:21" ht="15.75" customHeight="1" x14ac:dyDescent="0.2">
      <c r="C973" s="240"/>
      <c r="D973" s="221"/>
      <c r="E973" s="221"/>
      <c r="F973" s="221"/>
      <c r="G973" s="221"/>
      <c r="H973" s="221"/>
      <c r="I973" s="221"/>
      <c r="J973" s="221"/>
      <c r="K973" s="221"/>
      <c r="L973" s="221"/>
      <c r="M973" s="221"/>
      <c r="N973" s="221"/>
      <c r="O973" s="221"/>
      <c r="P973" s="221"/>
      <c r="Q973" s="221"/>
      <c r="R973" s="221"/>
      <c r="S973" s="221"/>
      <c r="T973" s="221"/>
      <c r="U973" s="221"/>
    </row>
    <row r="974" spans="3:21" ht="15.75" customHeight="1" x14ac:dyDescent="0.2">
      <c r="C974" s="240"/>
      <c r="D974" s="221"/>
      <c r="E974" s="221"/>
      <c r="F974" s="221"/>
      <c r="G974" s="221"/>
      <c r="H974" s="221"/>
      <c r="I974" s="221"/>
      <c r="J974" s="221"/>
      <c r="K974" s="221"/>
      <c r="L974" s="221"/>
      <c r="M974" s="221"/>
      <c r="N974" s="221"/>
      <c r="O974" s="221"/>
      <c r="P974" s="221"/>
      <c r="Q974" s="221"/>
      <c r="R974" s="221"/>
      <c r="S974" s="221"/>
      <c r="T974" s="221"/>
      <c r="U974" s="221"/>
    </row>
    <row r="975" spans="3:21" ht="15.75" customHeight="1" x14ac:dyDescent="0.2">
      <c r="C975" s="240"/>
      <c r="D975" s="221"/>
      <c r="E975" s="221"/>
      <c r="F975" s="221"/>
      <c r="G975" s="221"/>
      <c r="H975" s="221"/>
      <c r="I975" s="221"/>
      <c r="J975" s="221"/>
      <c r="K975" s="221"/>
      <c r="L975" s="221"/>
      <c r="M975" s="221"/>
      <c r="N975" s="221"/>
      <c r="O975" s="221"/>
      <c r="P975" s="221"/>
      <c r="Q975" s="221"/>
      <c r="R975" s="221"/>
      <c r="S975" s="221"/>
      <c r="T975" s="221"/>
      <c r="U975" s="221"/>
    </row>
    <row r="976" spans="3:21" ht="15.75" customHeight="1" x14ac:dyDescent="0.2">
      <c r="C976" s="240"/>
      <c r="D976" s="221"/>
      <c r="E976" s="221"/>
      <c r="F976" s="221"/>
      <c r="G976" s="221"/>
      <c r="H976" s="221"/>
      <c r="I976" s="221"/>
      <c r="J976" s="221"/>
      <c r="K976" s="221"/>
      <c r="L976" s="221"/>
      <c r="M976" s="221"/>
      <c r="N976" s="221"/>
      <c r="O976" s="221"/>
      <c r="P976" s="221"/>
      <c r="Q976" s="221"/>
      <c r="R976" s="221"/>
      <c r="S976" s="221"/>
      <c r="T976" s="221"/>
      <c r="U976" s="221"/>
    </row>
    <row r="977" spans="3:21" ht="15.75" customHeight="1" x14ac:dyDescent="0.2">
      <c r="C977" s="240"/>
      <c r="D977" s="221"/>
      <c r="E977" s="221"/>
      <c r="F977" s="221"/>
      <c r="G977" s="221"/>
      <c r="H977" s="221"/>
      <c r="I977" s="221"/>
      <c r="J977" s="221"/>
      <c r="K977" s="221"/>
      <c r="L977" s="221"/>
      <c r="M977" s="221"/>
      <c r="N977" s="221"/>
      <c r="O977" s="221"/>
      <c r="P977" s="221"/>
      <c r="Q977" s="221"/>
      <c r="R977" s="221"/>
      <c r="S977" s="221"/>
      <c r="T977" s="221"/>
      <c r="U977" s="221"/>
    </row>
    <row r="978" spans="3:21" ht="15.75" customHeight="1" x14ac:dyDescent="0.2">
      <c r="C978" s="240"/>
      <c r="D978" s="221"/>
      <c r="E978" s="221"/>
      <c r="F978" s="221"/>
      <c r="G978" s="221"/>
      <c r="H978" s="221"/>
      <c r="I978" s="221"/>
      <c r="J978" s="221"/>
      <c r="K978" s="221"/>
      <c r="L978" s="221"/>
      <c r="M978" s="221"/>
      <c r="N978" s="221"/>
      <c r="O978" s="221"/>
      <c r="P978" s="221"/>
      <c r="Q978" s="221"/>
      <c r="R978" s="221"/>
      <c r="S978" s="221"/>
      <c r="T978" s="221"/>
      <c r="U978" s="221"/>
    </row>
    <row r="979" spans="3:21" ht="15.75" customHeight="1" x14ac:dyDescent="0.2">
      <c r="C979" s="240"/>
      <c r="D979" s="221"/>
      <c r="E979" s="221"/>
      <c r="F979" s="221"/>
      <c r="G979" s="221"/>
      <c r="H979" s="221"/>
      <c r="I979" s="221"/>
      <c r="J979" s="221"/>
      <c r="K979" s="221"/>
      <c r="L979" s="221"/>
      <c r="M979" s="221"/>
      <c r="N979" s="221"/>
      <c r="O979" s="221"/>
      <c r="P979" s="221"/>
      <c r="Q979" s="221"/>
      <c r="R979" s="221"/>
      <c r="S979" s="221"/>
      <c r="T979" s="221"/>
      <c r="U979" s="221"/>
    </row>
    <row r="980" spans="3:21" ht="15.75" customHeight="1" x14ac:dyDescent="0.2">
      <c r="C980" s="240"/>
      <c r="D980" s="221"/>
      <c r="E980" s="221"/>
      <c r="F980" s="221"/>
      <c r="G980" s="221"/>
      <c r="H980" s="221"/>
      <c r="I980" s="221"/>
      <c r="J980" s="221"/>
      <c r="K980" s="221"/>
      <c r="L980" s="221"/>
      <c r="M980" s="221"/>
      <c r="N980" s="221"/>
      <c r="O980" s="221"/>
      <c r="P980" s="221"/>
      <c r="Q980" s="221"/>
      <c r="R980" s="221"/>
      <c r="S980" s="221"/>
      <c r="T980" s="221"/>
      <c r="U980" s="221"/>
    </row>
    <row r="981" spans="3:21" ht="15.75" customHeight="1" x14ac:dyDescent="0.2">
      <c r="C981" s="240"/>
      <c r="D981" s="221"/>
      <c r="E981" s="221"/>
      <c r="F981" s="221"/>
      <c r="G981" s="221"/>
      <c r="H981" s="221"/>
      <c r="I981" s="221"/>
      <c r="J981" s="221"/>
      <c r="K981" s="221"/>
      <c r="L981" s="221"/>
      <c r="M981" s="221"/>
      <c r="N981" s="221"/>
      <c r="O981" s="221"/>
      <c r="P981" s="221"/>
      <c r="Q981" s="221"/>
      <c r="R981" s="221"/>
      <c r="S981" s="221"/>
      <c r="T981" s="221"/>
      <c r="U981" s="221"/>
    </row>
    <row r="982" spans="3:21" ht="15.75" customHeight="1" x14ac:dyDescent="0.2">
      <c r="C982" s="240"/>
      <c r="D982" s="221"/>
      <c r="E982" s="221"/>
      <c r="F982" s="221"/>
      <c r="G982" s="221"/>
      <c r="H982" s="221"/>
      <c r="I982" s="221"/>
      <c r="J982" s="221"/>
      <c r="K982" s="221"/>
      <c r="L982" s="221"/>
      <c r="M982" s="221"/>
      <c r="N982" s="221"/>
      <c r="O982" s="221"/>
      <c r="P982" s="221"/>
      <c r="Q982" s="221"/>
      <c r="R982" s="221"/>
      <c r="S982" s="221"/>
      <c r="T982" s="221"/>
      <c r="U982" s="221"/>
    </row>
    <row r="983" spans="3:21" ht="15.75" customHeight="1" x14ac:dyDescent="0.2">
      <c r="C983" s="240"/>
      <c r="D983" s="221"/>
      <c r="E983" s="221"/>
      <c r="F983" s="221"/>
      <c r="G983" s="221"/>
      <c r="H983" s="221"/>
      <c r="I983" s="221"/>
      <c r="J983" s="221"/>
      <c r="K983" s="221"/>
      <c r="L983" s="221"/>
      <c r="M983" s="221"/>
      <c r="N983" s="221"/>
      <c r="O983" s="221"/>
      <c r="P983" s="221"/>
      <c r="Q983" s="221"/>
      <c r="R983" s="221"/>
      <c r="S983" s="221"/>
      <c r="T983" s="221"/>
      <c r="U983" s="221"/>
    </row>
    <row r="984" spans="3:21" ht="15.75" customHeight="1" x14ac:dyDescent="0.2">
      <c r="C984" s="240"/>
      <c r="D984" s="221"/>
      <c r="E984" s="221"/>
      <c r="F984" s="221"/>
      <c r="G984" s="221"/>
      <c r="H984" s="221"/>
      <c r="I984" s="221"/>
      <c r="J984" s="221"/>
      <c r="K984" s="221"/>
      <c r="L984" s="221"/>
      <c r="M984" s="221"/>
      <c r="N984" s="221"/>
      <c r="O984" s="221"/>
      <c r="P984" s="221"/>
      <c r="Q984" s="221"/>
      <c r="R984" s="221"/>
      <c r="S984" s="221"/>
      <c r="T984" s="221"/>
      <c r="U984" s="221"/>
    </row>
    <row r="985" spans="3:21" ht="15.75" customHeight="1" x14ac:dyDescent="0.2">
      <c r="C985" s="240"/>
      <c r="D985" s="221"/>
      <c r="E985" s="221"/>
      <c r="F985" s="221"/>
      <c r="G985" s="221"/>
      <c r="H985" s="221"/>
      <c r="I985" s="221"/>
      <c r="J985" s="221"/>
      <c r="K985" s="221"/>
      <c r="L985" s="221"/>
      <c r="M985" s="221"/>
      <c r="N985" s="221"/>
      <c r="O985" s="221"/>
      <c r="P985" s="221"/>
      <c r="Q985" s="221"/>
      <c r="R985" s="221"/>
      <c r="S985" s="221"/>
      <c r="T985" s="221"/>
      <c r="U985" s="221"/>
    </row>
    <row r="986" spans="3:21" ht="15.75" customHeight="1" x14ac:dyDescent="0.2">
      <c r="C986" s="240"/>
      <c r="D986" s="221"/>
      <c r="E986" s="221"/>
      <c r="F986" s="221"/>
      <c r="G986" s="221"/>
      <c r="H986" s="221"/>
      <c r="I986" s="221"/>
      <c r="J986" s="221"/>
      <c r="K986" s="221"/>
      <c r="L986" s="221"/>
      <c r="M986" s="221"/>
      <c r="N986" s="221"/>
      <c r="O986" s="221"/>
      <c r="P986" s="221"/>
      <c r="Q986" s="221"/>
      <c r="R986" s="221"/>
      <c r="S986" s="221"/>
      <c r="T986" s="221"/>
      <c r="U986" s="221"/>
    </row>
    <row r="987" spans="3:21" ht="15.75" customHeight="1" x14ac:dyDescent="0.2">
      <c r="C987" s="240"/>
      <c r="D987" s="221"/>
      <c r="E987" s="221"/>
      <c r="F987" s="221"/>
      <c r="G987" s="221"/>
      <c r="H987" s="221"/>
      <c r="I987" s="221"/>
      <c r="J987" s="221"/>
      <c r="K987" s="221"/>
      <c r="L987" s="221"/>
      <c r="M987" s="221"/>
      <c r="N987" s="221"/>
      <c r="O987" s="221"/>
      <c r="P987" s="221"/>
      <c r="Q987" s="221"/>
      <c r="R987" s="221"/>
      <c r="S987" s="221"/>
      <c r="T987" s="221"/>
      <c r="U987" s="221"/>
    </row>
    <row r="988" spans="3:21" ht="15.75" customHeight="1" x14ac:dyDescent="0.2">
      <c r="C988" s="240"/>
      <c r="D988" s="221"/>
      <c r="E988" s="221"/>
      <c r="F988" s="221"/>
      <c r="G988" s="221"/>
      <c r="H988" s="221"/>
      <c r="I988" s="221"/>
      <c r="J988" s="221"/>
      <c r="K988" s="221"/>
      <c r="L988" s="221"/>
      <c r="M988" s="221"/>
      <c r="N988" s="221"/>
      <c r="O988" s="221"/>
      <c r="P988" s="221"/>
      <c r="Q988" s="221"/>
      <c r="R988" s="221"/>
      <c r="S988" s="221"/>
      <c r="T988" s="221"/>
      <c r="U988" s="221"/>
    </row>
    <row r="989" spans="3:21" ht="15.75" customHeight="1" x14ac:dyDescent="0.2">
      <c r="C989" s="240"/>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T8" sqref="T8 T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306"/>
      <c r="C1" s="306"/>
      <c r="D1" s="306"/>
      <c r="E1" s="135" t="s">
        <v>3029</v>
      </c>
      <c r="F1" s="135"/>
      <c r="G1" s="135"/>
      <c r="H1" s="135"/>
      <c r="I1" s="135"/>
      <c r="J1" s="135"/>
      <c r="K1" s="135"/>
      <c r="L1" s="135"/>
      <c r="M1" s="135"/>
      <c r="N1" s="135"/>
      <c r="O1" s="135"/>
      <c r="P1" s="135"/>
    </row>
    <row r="2" spans="1:16" ht="37.5" customHeight="1" x14ac:dyDescent="0.2">
      <c r="A2" s="337" t="s">
        <v>3030</v>
      </c>
      <c r="B2" s="306"/>
      <c r="C2" s="306"/>
      <c r="D2" s="306"/>
    </row>
    <row r="3" spans="1:16" ht="29.25" customHeight="1" x14ac:dyDescent="0.2">
      <c r="A3" s="248" t="s">
        <v>3031</v>
      </c>
      <c r="B3" s="249" t="s">
        <v>3032</v>
      </c>
      <c r="C3" s="250" t="s">
        <v>3033</v>
      </c>
      <c r="D3" s="246"/>
      <c r="E3" s="247">
        <f>E4+E14+E20+E277+E312+E315+E317</f>
        <v>0</v>
      </c>
      <c r="F3" s="247">
        <f>F4+F14+F20+F277+F312+F315+F317</f>
        <v>5</v>
      </c>
      <c r="G3" s="247">
        <f>IF(RefStr!C12&lt;&gt;"",INT(VALUE(MID(RefStr!C12,1,4))),0)</f>
        <v>2024</v>
      </c>
      <c r="H3" s="251">
        <f>IF(RefStr!C12&lt;&gt;"",INT(VALUE(MID(RefStr!C12,6,2))),0)</f>
        <v>12</v>
      </c>
      <c r="I3" s="252">
        <f>RefStr!C10*1</f>
        <v>22</v>
      </c>
      <c r="J3" s="253" t="str">
        <f>RefStr!H7</f>
        <v>DA</v>
      </c>
      <c r="K3" s="251" t="str">
        <f>RefStr!H9</f>
        <v>DA</v>
      </c>
      <c r="L3" s="251" t="str">
        <f>RefStr!H10</f>
        <v>DA</v>
      </c>
      <c r="M3" s="251" t="str">
        <f>RefStr!H8</f>
        <v>DA</v>
      </c>
      <c r="N3" s="251" t="str">
        <f>RefStr!H11</f>
        <v>DA</v>
      </c>
      <c r="O3" s="254">
        <f>RefStr!C6</f>
        <v>37404</v>
      </c>
      <c r="P3" s="135"/>
    </row>
    <row r="4" spans="1:16"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6" ht="63.75" customHeight="1" x14ac:dyDescent="0.2">
      <c r="A5" s="243">
        <v>1</v>
      </c>
      <c r="B5" s="244" t="str">
        <f t="shared" ref="B5:B13" si="0">IF(E5=1,"Pogreška",IF(F5=1,"Provjera","O.K."))</f>
        <v>O.K.</v>
      </c>
      <c r="C5" s="245" t="s">
        <v>3038</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43">
        <v>2</v>
      </c>
      <c r="B6" s="244" t="str">
        <f t="shared" si="0"/>
        <v>O.K.</v>
      </c>
      <c r="C6" s="245" t="s">
        <v>3039</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43">
        <v>3</v>
      </c>
      <c r="B7" s="244" t="str">
        <f t="shared" si="0"/>
        <v>O.K.</v>
      </c>
      <c r="C7" s="245" t="s">
        <v>3040</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43">
        <v>4</v>
      </c>
      <c r="B8" s="244" t="str">
        <f t="shared" si="0"/>
        <v>O.K.</v>
      </c>
      <c r="C8" s="245" t="s">
        <v>3041</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43">
        <v>5</v>
      </c>
      <c r="B9" s="244" t="str">
        <f t="shared" si="0"/>
        <v>O.K.</v>
      </c>
      <c r="C9" s="245" t="s">
        <v>3042</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43">
        <v>6</v>
      </c>
      <c r="B10" s="244" t="str">
        <f t="shared" si="0"/>
        <v>O.K.</v>
      </c>
      <c r="C10" s="245" t="s">
        <v>3043</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43">
        <v>7</v>
      </c>
      <c r="B11" s="244" t="str">
        <f t="shared" si="0"/>
        <v>O.K.</v>
      </c>
      <c r="C11" s="245" t="s">
        <v>3044</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43">
        <v>8</v>
      </c>
      <c r="B12" s="244" t="str">
        <f t="shared" si="0"/>
        <v>O.K.</v>
      </c>
      <c r="C12" s="245" t="s">
        <v>3045</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43">
        <v>9</v>
      </c>
      <c r="B13" s="244" t="str">
        <f t="shared" si="0"/>
        <v>O.K.</v>
      </c>
      <c r="C13" s="245" t="s">
        <v>3046</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3">
        <v>1</v>
      </c>
      <c r="B15" s="244" t="str">
        <f>IF(E15=1,"Pogreška",IF(F15=1,"Provjera","O.K."))</f>
        <v>O.K.</v>
      </c>
      <c r="C15" s="258" t="s">
        <v>3048</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43">
        <v>2</v>
      </c>
      <c r="B16" s="244" t="str">
        <f>IF(E16=1,"Pogreška",IF(F16=1,"Provjera","O.K."))</f>
        <v>O.K.</v>
      </c>
      <c r="C16" s="258" t="s">
        <v>3049</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43">
        <v>3</v>
      </c>
      <c r="B17" s="244" t="str">
        <f>IF(E17=1,"Pogreška",IF(F17=1,"Provjera","O.K."))</f>
        <v>O.K.</v>
      </c>
      <c r="C17" s="258" t="s">
        <v>3050</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3">
        <v>4</v>
      </c>
      <c r="B18" s="244" t="str">
        <f>IF(E18=1,"Pogreška",IF(F18=1,"Provjera","O.K."))</f>
        <v>O.K.</v>
      </c>
      <c r="C18" s="258" t="s">
        <v>3051</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3">
        <v>5</v>
      </c>
      <c r="B19" s="244" t="str">
        <f>IF(E19=1,"Pogreška",IF(F19=1,"Provjera","O.K."))</f>
        <v>O.K.</v>
      </c>
      <c r="C19" s="258" t="s">
        <v>3052</v>
      </c>
      <c r="D19" s="246"/>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6"/>
      <c r="E20" s="135">
        <f>SUM(E21:E276)</f>
        <v>0</v>
      </c>
      <c r="F20" s="135">
        <f>SUM(F21:F276)</f>
        <v>5</v>
      </c>
      <c r="G20" s="135"/>
      <c r="H20" s="135"/>
      <c r="I20" s="135"/>
      <c r="J20" s="135"/>
      <c r="K20" s="135"/>
      <c r="L20" s="135"/>
      <c r="M20" s="135"/>
      <c r="N20" s="135"/>
      <c r="O20" s="135"/>
      <c r="P20" s="135"/>
    </row>
    <row r="21" spans="1:16" ht="22.5" customHeight="1" x14ac:dyDescent="0.2">
      <c r="A21" s="243">
        <v>1</v>
      </c>
      <c r="B21" s="244" t="str">
        <f t="shared" ref="B21:B84" si="2">IF(E21=1,"Pogreška",IF(F21=1,"Provjera","O.K."))</f>
        <v>O.K.</v>
      </c>
      <c r="C21" s="258"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3">
        <v>2</v>
      </c>
      <c r="B22" s="244"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3">
        <v>3</v>
      </c>
      <c r="B23" s="244"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3">
        <v>4</v>
      </c>
      <c r="B24" s="244"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3">
        <v>5</v>
      </c>
      <c r="B25" s="244"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3">
        <v>6</v>
      </c>
      <c r="B26" s="244"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3">
        <v>7</v>
      </c>
      <c r="B27" s="244"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3">
        <v>8</v>
      </c>
      <c r="B28" s="244"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3">
        <v>9</v>
      </c>
      <c r="B29" s="244"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3">
        <v>10</v>
      </c>
      <c r="B30" s="244"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3">
        <v>11</v>
      </c>
      <c r="B31" s="244"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3">
        <v>238</v>
      </c>
      <c r="B32" s="244"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3">
        <v>239</v>
      </c>
      <c r="B33" s="244"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3">
        <v>12</v>
      </c>
      <c r="B34" s="244"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3">
        <v>13</v>
      </c>
      <c r="B35" s="244"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3">
        <v>14</v>
      </c>
      <c r="B36" s="244"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3">
        <v>15</v>
      </c>
      <c r="B37" s="244"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3">
        <v>16</v>
      </c>
      <c r="B38" s="244"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3">
        <v>240</v>
      </c>
      <c r="B39" s="244"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3">
        <v>17</v>
      </c>
      <c r="B40" s="244"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3">
        <v>18</v>
      </c>
      <c r="B41" s="244"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3">
        <v>19</v>
      </c>
      <c r="B42" s="244"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3">
        <v>20</v>
      </c>
      <c r="B43" s="244"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3">
        <v>21</v>
      </c>
      <c r="B44" s="244"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3">
        <v>22</v>
      </c>
      <c r="B45" s="244"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3">
        <v>23</v>
      </c>
      <c r="B46" s="244"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3">
        <v>24</v>
      </c>
      <c r="B47" s="244"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3">
        <v>25</v>
      </c>
      <c r="B48" s="244"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3">
        <v>26</v>
      </c>
      <c r="B49" s="244"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3">
        <v>27</v>
      </c>
      <c r="B50" s="244"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3">
        <v>28</v>
      </c>
      <c r="B51" s="244"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3">
        <v>29</v>
      </c>
      <c r="B52" s="244"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3">
        <v>30</v>
      </c>
      <c r="B53" s="244"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3">
        <v>31</v>
      </c>
      <c r="B54" s="244"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3">
        <v>32</v>
      </c>
      <c r="B55" s="244"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3">
        <v>33</v>
      </c>
      <c r="B56" s="244"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3">
        <v>34</v>
      </c>
      <c r="B57" s="244"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3">
        <v>35</v>
      </c>
      <c r="B58" s="244"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3">
        <v>36</v>
      </c>
      <c r="B59" s="244"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3">
        <v>37</v>
      </c>
      <c r="B60" s="244"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3">
        <v>241</v>
      </c>
      <c r="B61" s="244"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3">
        <v>242</v>
      </c>
      <c r="B62" s="244"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3">
        <v>243</v>
      </c>
      <c r="B63" s="244"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3">
        <v>38</v>
      </c>
      <c r="B64" s="244"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3">
        <v>39</v>
      </c>
      <c r="B65" s="244"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3">
        <v>40</v>
      </c>
      <c r="B66" s="244"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3">
        <v>41</v>
      </c>
      <c r="B67" s="244"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3">
        <v>42</v>
      </c>
      <c r="B68" s="244"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3">
        <v>43</v>
      </c>
      <c r="B69" s="244"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3">
        <v>44</v>
      </c>
      <c r="B70" s="244"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3">
        <v>45</v>
      </c>
      <c r="B71" s="244"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3">
        <v>46</v>
      </c>
      <c r="B72" s="244"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3">
        <v>47</v>
      </c>
      <c r="B73" s="244"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3">
        <v>48</v>
      </c>
      <c r="B74" s="244"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3">
        <v>244</v>
      </c>
      <c r="B75" s="244"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3">
        <v>49</v>
      </c>
      <c r="B76" s="244"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3">
        <v>50</v>
      </c>
      <c r="B77" s="244"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3">
        <v>51</v>
      </c>
      <c r="B78" s="244"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3">
        <v>52</v>
      </c>
      <c r="B79" s="244"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3">
        <v>53</v>
      </c>
      <c r="B80" s="244"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3">
        <v>54</v>
      </c>
      <c r="B81" s="244"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3">
        <v>55</v>
      </c>
      <c r="B82" s="244"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3">
        <v>56</v>
      </c>
      <c r="B83" s="244"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3">
        <v>57</v>
      </c>
      <c r="B84" s="244"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3">
        <v>58</v>
      </c>
      <c r="B85" s="244"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3">
        <v>59</v>
      </c>
      <c r="B86" s="244"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3">
        <v>60</v>
      </c>
      <c r="B87" s="244"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3">
        <v>61</v>
      </c>
      <c r="B88" s="244"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3">
        <v>62</v>
      </c>
      <c r="B89" s="244"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3">
        <v>63</v>
      </c>
      <c r="B90" s="244"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3">
        <v>64</v>
      </c>
      <c r="B91" s="244"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3">
        <v>65</v>
      </c>
      <c r="B92" s="244"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3">
        <v>66</v>
      </c>
      <c r="B93" s="244"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3">
        <v>67</v>
      </c>
      <c r="B94" s="244"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3">
        <v>68</v>
      </c>
      <c r="B95" s="244"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3">
        <v>69</v>
      </c>
      <c r="B96" s="244"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3">
        <v>70</v>
      </c>
      <c r="B97" s="244"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3">
        <v>71</v>
      </c>
      <c r="B98" s="244"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3">
        <v>72</v>
      </c>
      <c r="B99" s="244"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3">
        <v>73</v>
      </c>
      <c r="B100" s="244"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3">
        <v>74</v>
      </c>
      <c r="B101" s="244"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3">
        <v>75</v>
      </c>
      <c r="B102" s="244"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3">
        <v>76</v>
      </c>
      <c r="B103" s="244"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3">
        <v>77</v>
      </c>
      <c r="B104" s="244"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3">
        <v>78</v>
      </c>
      <c r="B105" s="244"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3">
        <v>79</v>
      </c>
      <c r="B106" s="244"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3">
        <v>80</v>
      </c>
      <c r="B107" s="244"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3">
        <v>81</v>
      </c>
      <c r="B108" s="244"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3">
        <v>82</v>
      </c>
      <c r="B109" s="244"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3">
        <v>83</v>
      </c>
      <c r="B110" s="244"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3">
        <v>84</v>
      </c>
      <c r="B111" s="244"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3">
        <v>85</v>
      </c>
      <c r="B112" s="244"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3">
        <v>86</v>
      </c>
      <c r="B113" s="244"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3">
        <v>87</v>
      </c>
      <c r="B114" s="244"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3">
        <v>88</v>
      </c>
      <c r="B115" s="244"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3">
        <v>89</v>
      </c>
      <c r="B116" s="244"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3">
        <v>90</v>
      </c>
      <c r="B117" s="244"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3">
        <v>91</v>
      </c>
      <c r="B118" s="244"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3">
        <v>92</v>
      </c>
      <c r="B119" s="244"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3">
        <v>93</v>
      </c>
      <c r="B120" s="244"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3">
        <v>94</v>
      </c>
      <c r="B121" s="244"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3">
        <v>95</v>
      </c>
      <c r="B122" s="244"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3">
        <v>96</v>
      </c>
      <c r="B123" s="244"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3">
        <v>97</v>
      </c>
      <c r="B124" s="244"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3">
        <v>98</v>
      </c>
      <c r="B125" s="244"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3">
        <v>99</v>
      </c>
      <c r="B126" s="244"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3">
        <v>100</v>
      </c>
      <c r="B127" s="244"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3">
        <v>101</v>
      </c>
      <c r="B128" s="244"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3">
        <v>102</v>
      </c>
      <c r="B129" s="244"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3">
        <v>103</v>
      </c>
      <c r="B130" s="244"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3">
        <v>104</v>
      </c>
      <c r="B131" s="244"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3">
        <v>105</v>
      </c>
      <c r="B132" s="244"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3">
        <v>106</v>
      </c>
      <c r="B133" s="244"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3">
        <v>107</v>
      </c>
      <c r="B134" s="244"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3">
        <v>108</v>
      </c>
      <c r="B135" s="244"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3">
        <v>109</v>
      </c>
      <c r="B136" s="244"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3">
        <v>110</v>
      </c>
      <c r="B137" s="244"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3">
        <v>111</v>
      </c>
      <c r="B138" s="244"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3">
        <v>112</v>
      </c>
      <c r="B139" s="244"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3">
        <v>113</v>
      </c>
      <c r="B140" s="244"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3">
        <v>114</v>
      </c>
      <c r="B141" s="244"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3">
        <v>115</v>
      </c>
      <c r="B142" s="244"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3">
        <v>116</v>
      </c>
      <c r="B143" s="244"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3">
        <v>117</v>
      </c>
      <c r="B144" s="244"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3">
        <v>118</v>
      </c>
      <c r="B145" s="244"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3">
        <v>119</v>
      </c>
      <c r="B146" s="244"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3">
        <v>120</v>
      </c>
      <c r="B147" s="244"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3">
        <v>121</v>
      </c>
      <c r="B148" s="244"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3">
        <v>122</v>
      </c>
      <c r="B149" s="244"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3">
        <v>123</v>
      </c>
      <c r="B150" s="244"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3">
        <v>124</v>
      </c>
      <c r="B151" s="244"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3">
        <v>125</v>
      </c>
      <c r="B152" s="244"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3">
        <v>126</v>
      </c>
      <c r="B153" s="244"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3">
        <v>127</v>
      </c>
      <c r="B154" s="244"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3">
        <v>128</v>
      </c>
      <c r="B155" s="244"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3">
        <v>129</v>
      </c>
      <c r="B156" s="244"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3">
        <v>130</v>
      </c>
      <c r="B157" s="244"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3">
        <v>131</v>
      </c>
      <c r="B158" s="244"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3">
        <v>132</v>
      </c>
      <c r="B159" s="244"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3">
        <v>133</v>
      </c>
      <c r="B160" s="244"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3">
        <v>135</v>
      </c>
      <c r="B161" s="244"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3">
        <v>136</v>
      </c>
      <c r="B162" s="244"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3">
        <v>137</v>
      </c>
      <c r="B163" s="244"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3">
        <v>245</v>
      </c>
      <c r="B164" s="244"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3">
        <v>138</v>
      </c>
      <c r="B165" s="244"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3">
        <v>139</v>
      </c>
      <c r="B166" s="244"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3">
        <v>246</v>
      </c>
      <c r="B167" s="244"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3">
        <v>247</v>
      </c>
      <c r="B168" s="244"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3">
        <v>248</v>
      </c>
      <c r="B169" s="244"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3">
        <v>140</v>
      </c>
      <c r="B170" s="244"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3">
        <v>141</v>
      </c>
      <c r="B171" s="244"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3">
        <v>142</v>
      </c>
      <c r="B172" s="244"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3">
        <v>143</v>
      </c>
      <c r="B173" s="244"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3">
        <v>144</v>
      </c>
      <c r="B174" s="244"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3">
        <v>249</v>
      </c>
      <c r="B175" s="244"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3">
        <v>145</v>
      </c>
      <c r="B176" s="244"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3">
        <v>146</v>
      </c>
      <c r="B177" s="244"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3">
        <v>147</v>
      </c>
      <c r="B178" s="244"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3">
        <v>250</v>
      </c>
      <c r="B179" s="244"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3">
        <v>148</v>
      </c>
      <c r="B180" s="244"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3">
        <v>251</v>
      </c>
      <c r="B181" s="244"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3">
        <v>252</v>
      </c>
      <c r="B182" s="244"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3">
        <v>149</v>
      </c>
      <c r="B183" s="244"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3">
        <v>253</v>
      </c>
      <c r="B184" s="244"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3">
        <v>254</v>
      </c>
      <c r="B185" s="244"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3">
        <v>150</v>
      </c>
      <c r="B186" s="244"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3">
        <v>151</v>
      </c>
      <c r="B187" s="244"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3">
        <v>152</v>
      </c>
      <c r="B188" s="244"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3">
        <v>153</v>
      </c>
      <c r="B189" s="244"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3">
        <v>154</v>
      </c>
      <c r="B190" s="244"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3">
        <v>255</v>
      </c>
      <c r="B191" s="244" t="str">
        <f t="shared" si="8"/>
        <v>O.K.</v>
      </c>
      <c r="C191" s="265" t="s">
        <v>3224</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3">
        <v>256</v>
      </c>
      <c r="B192" s="244"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3">
        <v>155</v>
      </c>
      <c r="B193" s="244"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3">
        <v>156</v>
      </c>
      <c r="B194" s="244"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3">
        <v>157</v>
      </c>
      <c r="B195" s="244"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3">
        <v>158</v>
      </c>
      <c r="B196" s="244"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3">
        <v>159</v>
      </c>
      <c r="B197" s="244"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3">
        <v>160</v>
      </c>
      <c r="B198" s="244"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3">
        <v>161</v>
      </c>
      <c r="B199" s="244"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3">
        <v>162</v>
      </c>
      <c r="B200" s="244"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3">
        <v>163</v>
      </c>
      <c r="B201" s="244"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3">
        <v>164</v>
      </c>
      <c r="B202" s="244"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3">
        <v>165</v>
      </c>
      <c r="B203" s="244"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3">
        <v>166</v>
      </c>
      <c r="B204" s="244"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3">
        <v>167</v>
      </c>
      <c r="B205" s="244"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3">
        <v>168</v>
      </c>
      <c r="B206" s="244"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3">
        <v>169</v>
      </c>
      <c r="B207" s="244"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3">
        <v>170</v>
      </c>
      <c r="B208" s="244"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3">
        <v>171</v>
      </c>
      <c r="B209" s="244"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3">
        <v>172</v>
      </c>
      <c r="B210" s="244"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3">
        <v>173</v>
      </c>
      <c r="B211" s="244"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3">
        <v>174</v>
      </c>
      <c r="B212" s="244"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3">
        <v>175</v>
      </c>
      <c r="B213" s="244"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3">
        <v>176</v>
      </c>
      <c r="B214" s="244"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3">
        <v>177</v>
      </c>
      <c r="B215" s="244"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3">
        <v>178</v>
      </c>
      <c r="B216" s="244"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3">
        <v>179</v>
      </c>
      <c r="B217" s="244"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3">
        <v>180</v>
      </c>
      <c r="B218" s="244" t="str">
        <f t="shared" si="11"/>
        <v>Provjera</v>
      </c>
      <c r="C218" s="265" t="s">
        <v>3251</v>
      </c>
      <c r="D218" s="246"/>
      <c r="E218" s="135">
        <f t="shared" si="12"/>
        <v>0</v>
      </c>
      <c r="F218" s="135">
        <f t="shared" si="13"/>
        <v>1</v>
      </c>
      <c r="G218" s="135"/>
      <c r="H218" s="135"/>
      <c r="I218" s="135"/>
      <c r="J218" s="135"/>
      <c r="K218" s="135"/>
      <c r="L218" s="135">
        <f>IF(AND('PR-RAS'!D158&gt;0,SUM('PR-RAS'!D716:D717)=0),1,0)</f>
        <v>0</v>
      </c>
      <c r="M218" s="135">
        <f>IF(AND('PR-RAS'!E158&gt;0,SUM('PR-RAS'!E716:E717)=0),1,0)</f>
        <v>1</v>
      </c>
      <c r="N218" s="135"/>
      <c r="O218" s="135"/>
      <c r="P218" s="135"/>
    </row>
    <row r="219" spans="1:16" ht="30" customHeight="1" x14ac:dyDescent="0.2">
      <c r="A219" s="243">
        <v>181</v>
      </c>
      <c r="B219" s="244"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3">
        <v>182</v>
      </c>
      <c r="B220" s="244"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3">
        <v>183</v>
      </c>
      <c r="B221" s="244"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3">
        <v>184</v>
      </c>
      <c r="B222" s="244"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3">
        <v>185</v>
      </c>
      <c r="B223" s="244" t="str">
        <f t="shared" si="11"/>
        <v>Provjera</v>
      </c>
      <c r="C223" s="265" t="s">
        <v>3256</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43">
        <v>186</v>
      </c>
      <c r="B224" s="244"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3">
        <v>187</v>
      </c>
      <c r="B225" s="244" t="str">
        <f t="shared" si="11"/>
        <v>Provjera</v>
      </c>
      <c r="C225" s="265" t="s">
        <v>3258</v>
      </c>
      <c r="D225" s="246"/>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43">
        <v>189</v>
      </c>
      <c r="B226" s="244" t="str">
        <f t="shared" si="11"/>
        <v>Provjera</v>
      </c>
      <c r="C226" s="265" t="s">
        <v>3259</v>
      </c>
      <c r="D226" s="246"/>
      <c r="E226" s="135">
        <f t="shared" si="12"/>
        <v>0</v>
      </c>
      <c r="F226" s="135">
        <f t="shared" si="13"/>
        <v>1</v>
      </c>
      <c r="G226" s="135"/>
      <c r="H226" s="135"/>
      <c r="I226" s="135"/>
      <c r="J226" s="135"/>
      <c r="K226" s="135"/>
      <c r="L226" s="135">
        <f>IF(AND('PR-RAS'!D265&gt;0,'PR-RAS'!D829=0),1,0)</f>
        <v>1</v>
      </c>
      <c r="M226" s="135">
        <f>IF(AND('PR-RAS'!E265&gt;0,'PR-RAS'!E829=0),1,0)</f>
        <v>0</v>
      </c>
      <c r="N226" s="135"/>
      <c r="O226" s="135"/>
      <c r="P226" s="135"/>
    </row>
    <row r="227" spans="1:16" ht="33" customHeight="1" x14ac:dyDescent="0.2">
      <c r="A227" s="243">
        <v>190</v>
      </c>
      <c r="B227" s="244"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3">
        <v>191</v>
      </c>
      <c r="B228" s="244"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3">
        <v>192</v>
      </c>
      <c r="B229" s="244"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3">
        <v>193</v>
      </c>
      <c r="B230" s="244"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3">
        <v>194</v>
      </c>
      <c r="B231" s="244"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3">
        <v>195</v>
      </c>
      <c r="B232" s="244"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3">
        <v>196</v>
      </c>
      <c r="B233" s="244"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3">
        <v>197</v>
      </c>
      <c r="B234" s="244"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3">
        <v>198</v>
      </c>
      <c r="B235" s="244"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3">
        <v>199</v>
      </c>
      <c r="B236" s="244"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3">
        <v>200</v>
      </c>
      <c r="B237" s="244"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3">
        <v>201</v>
      </c>
      <c r="B238" s="244"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3">
        <v>202</v>
      </c>
      <c r="B239" s="244"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3">
        <v>203</v>
      </c>
      <c r="B240" s="244"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3">
        <v>204</v>
      </c>
      <c r="B241" s="244"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3">
        <v>205</v>
      </c>
      <c r="B242" s="244"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3">
        <v>206</v>
      </c>
      <c r="B243" s="244"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3">
        <v>207</v>
      </c>
      <c r="B244" s="244"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3">
        <v>208</v>
      </c>
      <c r="B245" s="244"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3">
        <v>209</v>
      </c>
      <c r="B246" s="244"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3">
        <v>210</v>
      </c>
      <c r="B247" s="244"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3">
        <v>211</v>
      </c>
      <c r="B248" s="244"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3">
        <v>212</v>
      </c>
      <c r="B249" s="244"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3">
        <v>213</v>
      </c>
      <c r="B250" s="244"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3">
        <v>214</v>
      </c>
      <c r="B251" s="244"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3">
        <v>215</v>
      </c>
      <c r="B252" s="244"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3">
        <v>216</v>
      </c>
      <c r="B253" s="244"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3">
        <v>217</v>
      </c>
      <c r="B254" s="244"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3">
        <v>218</v>
      </c>
      <c r="B255" s="244"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3">
        <v>219</v>
      </c>
      <c r="B256" s="244"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3">
        <v>220</v>
      </c>
      <c r="B257" s="244"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3">
        <v>221</v>
      </c>
      <c r="B258" s="244"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3">
        <v>222</v>
      </c>
      <c r="B259" s="244"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3">
        <v>223</v>
      </c>
      <c r="B260" s="244"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3">
        <v>224</v>
      </c>
      <c r="B261" s="244"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3">
        <v>225</v>
      </c>
      <c r="B262" s="244"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3">
        <v>226</v>
      </c>
      <c r="B263" s="244"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3">
        <v>227</v>
      </c>
      <c r="B264" s="244"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3">
        <v>228</v>
      </c>
      <c r="B265" s="244"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3">
        <v>229</v>
      </c>
      <c r="B266" s="244"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3">
        <v>230</v>
      </c>
      <c r="B267" s="244"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3">
        <v>231</v>
      </c>
      <c r="B268" s="244"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3">
        <v>232</v>
      </c>
      <c r="B269" s="244"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3">
        <v>233</v>
      </c>
      <c r="B270" s="244"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3">
        <v>234</v>
      </c>
      <c r="B271" s="244"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3">
        <v>235</v>
      </c>
      <c r="B272" s="244"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3">
        <v>236</v>
      </c>
      <c r="B273" s="244"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4" t="str">
        <f t="shared" si="11"/>
        <v>O.K.</v>
      </c>
      <c r="C274" s="258"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3">
        <v>237</v>
      </c>
      <c r="B275" s="244"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4" t="str">
        <f t="shared" si="11"/>
        <v>O.K.</v>
      </c>
      <c r="C276" s="258" t="s">
        <v>3309</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3">
        <v>1</v>
      </c>
      <c r="B278" s="244" t="str">
        <f t="shared" ref="B278:B311" si="14">IF(E278=1,"Pogreška",IF(F278=1,"Provjera","O.K."))</f>
        <v>O.K.</v>
      </c>
      <c r="C278" s="258"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3">
        <v>26</v>
      </c>
      <c r="B279" s="244" t="str">
        <f t="shared" si="14"/>
        <v>O.K.</v>
      </c>
      <c r="C279" s="258"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3">
        <v>27</v>
      </c>
      <c r="B280" s="244" t="str">
        <f t="shared" si="14"/>
        <v>O.K.</v>
      </c>
      <c r="C280" s="258"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3">
        <v>46</v>
      </c>
      <c r="B281" s="244" t="str">
        <f t="shared" si="14"/>
        <v>O.K.</v>
      </c>
      <c r="C281" s="258"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3">
        <v>2</v>
      </c>
      <c r="B282" s="244" t="str">
        <f t="shared" si="14"/>
        <v>O.K.</v>
      </c>
      <c r="C282" s="258"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3">
        <v>3</v>
      </c>
      <c r="B283" s="244" t="str">
        <f t="shared" si="14"/>
        <v>O.K.</v>
      </c>
      <c r="C283" s="258"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3">
        <v>4</v>
      </c>
      <c r="B284" s="244" t="str">
        <f t="shared" si="14"/>
        <v>O.K.</v>
      </c>
      <c r="C284" s="258"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3">
        <v>5</v>
      </c>
      <c r="B285" s="244"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3">
        <v>30</v>
      </c>
      <c r="B286" s="244" t="str">
        <f t="shared" si="14"/>
        <v>O.K.</v>
      </c>
      <c r="C286" s="258"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3">
        <v>28</v>
      </c>
      <c r="B287" s="244" t="str">
        <f t="shared" si="14"/>
        <v>O.K.</v>
      </c>
      <c r="C287" s="258"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3">
        <v>29</v>
      </c>
      <c r="B288" s="244" t="str">
        <f t="shared" si="14"/>
        <v>O.K.</v>
      </c>
      <c r="C288" s="258"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3">
        <v>18</v>
      </c>
      <c r="B289" s="244" t="str">
        <f t="shared" si="14"/>
        <v>O.K.</v>
      </c>
      <c r="C289" s="258"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3">
        <v>19</v>
      </c>
      <c r="B290" s="244"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3">
        <v>20</v>
      </c>
      <c r="B291" s="244"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3">
        <v>21</v>
      </c>
      <c r="B292" s="244"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3">
        <v>31</v>
      </c>
      <c r="B293" s="244"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3">
        <v>32</v>
      </c>
      <c r="B294" s="244"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3">
        <v>33</v>
      </c>
      <c r="B295" s="244"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3">
        <v>34</v>
      </c>
      <c r="B296" s="244"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3">
        <v>35</v>
      </c>
      <c r="B297" s="244"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3">
        <v>36</v>
      </c>
      <c r="B298" s="244"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3">
        <v>37</v>
      </c>
      <c r="B299" s="244"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3">
        <v>38</v>
      </c>
      <c r="B300" s="244"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3">
        <v>39</v>
      </c>
      <c r="B301" s="244"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3">
        <v>40</v>
      </c>
      <c r="B302" s="244"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3">
        <v>41</v>
      </c>
      <c r="B303" s="244"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3">
        <v>42</v>
      </c>
      <c r="B304" s="244"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3">
        <v>43</v>
      </c>
      <c r="B305" s="244"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3">
        <v>44</v>
      </c>
      <c r="B306" s="244"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3">
        <v>45</v>
      </c>
      <c r="B307" s="244"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3">
        <v>22</v>
      </c>
      <c r="B308" s="244" t="str">
        <f t="shared" si="14"/>
        <v>O.K.</v>
      </c>
      <c r="C308" s="258"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3">
        <v>23</v>
      </c>
      <c r="B309" s="244" t="str">
        <f t="shared" si="14"/>
        <v>O.K.</v>
      </c>
      <c r="C309" s="258"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3">
        <v>24</v>
      </c>
      <c r="B310" s="244" t="str">
        <f t="shared" si="14"/>
        <v>O.K.</v>
      </c>
      <c r="C310" s="258"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3">
        <v>25</v>
      </c>
      <c r="B311" s="244" t="str">
        <f t="shared" si="14"/>
        <v>O.K.</v>
      </c>
      <c r="C311" s="258"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3">
        <v>1</v>
      </c>
      <c r="B313" s="244" t="str">
        <f>IF(E313=1,"Pogreška",IF(F313=1,"Provjera","O.K."))</f>
        <v>O.K.</v>
      </c>
      <c r="C313" s="258" t="s">
        <v>3309</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3">
        <v>2</v>
      </c>
      <c r="B314" s="244" t="str">
        <f>IF(E314=1,"Pogreška",IF(F314=1,"Provjera","O.K."))</f>
        <v>O.K.</v>
      </c>
      <c r="C314" s="258"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3">
        <v>1</v>
      </c>
      <c r="B316" s="244" t="str">
        <f>IF(E316=1,"Pogreška",IF(F316=1,"Provjera","O.K."))</f>
        <v>O.K.</v>
      </c>
      <c r="C316" s="258" t="s">
        <v>3309</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3347</v>
      </c>
      <c r="B1" s="344"/>
      <c r="C1" s="344"/>
    </row>
    <row r="2" spans="1:17" ht="33" customHeight="1" x14ac:dyDescent="0.2">
      <c r="A2" s="345" t="s">
        <v>3348</v>
      </c>
      <c r="B2" s="346"/>
      <c r="C2" s="342"/>
      <c r="D2" s="6"/>
      <c r="E2" s="6"/>
      <c r="F2" s="6"/>
      <c r="G2" s="6"/>
      <c r="H2" s="6"/>
      <c r="I2" s="6"/>
      <c r="J2" s="6"/>
      <c r="K2" s="6"/>
      <c r="L2" s="6"/>
      <c r="M2" s="6"/>
      <c r="N2" s="6"/>
      <c r="O2" s="6"/>
      <c r="P2" s="6"/>
      <c r="Q2" s="6"/>
    </row>
    <row r="3" spans="1:17" ht="18.75" customHeight="1" x14ac:dyDescent="0.2">
      <c r="A3" s="279" t="s">
        <v>3349</v>
      </c>
      <c r="B3" s="347" t="s">
        <v>3350</v>
      </c>
      <c r="C3" s="342"/>
      <c r="D3" s="6"/>
      <c r="E3" s="6"/>
      <c r="F3" s="6"/>
      <c r="G3" s="6"/>
      <c r="H3" s="6"/>
      <c r="I3" s="6"/>
      <c r="J3" s="6"/>
      <c r="K3" s="6"/>
      <c r="L3" s="6"/>
      <c r="M3" s="6"/>
      <c r="N3" s="6"/>
      <c r="O3" s="6"/>
      <c r="P3" s="6"/>
      <c r="Q3" s="6"/>
    </row>
    <row r="4" spans="1:17" ht="37.5" hidden="1" customHeight="1" x14ac:dyDescent="0.2">
      <c r="A4" s="280" t="s">
        <v>3351</v>
      </c>
      <c r="B4" s="341" t="s">
        <v>3352</v>
      </c>
      <c r="C4" s="342"/>
      <c r="D4" s="6"/>
      <c r="E4" s="6"/>
      <c r="F4" s="6"/>
      <c r="G4" s="6"/>
      <c r="H4" s="6"/>
      <c r="I4" s="6"/>
      <c r="J4" s="6"/>
      <c r="K4" s="6"/>
      <c r="L4" s="6"/>
      <c r="M4" s="6"/>
      <c r="N4" s="6"/>
      <c r="O4" s="6"/>
      <c r="P4" s="6"/>
      <c r="Q4" s="6"/>
    </row>
    <row r="5" spans="1:17" ht="48" hidden="1" customHeight="1" x14ac:dyDescent="0.2">
      <c r="A5" s="280" t="s">
        <v>3351</v>
      </c>
      <c r="B5" s="341" t="s">
        <v>3353</v>
      </c>
      <c r="C5" s="342"/>
      <c r="D5" s="6"/>
      <c r="E5" s="6"/>
      <c r="F5" s="6"/>
      <c r="G5" s="6"/>
      <c r="H5" s="6"/>
      <c r="I5" s="6"/>
      <c r="J5" s="6"/>
      <c r="K5" s="6"/>
      <c r="L5" s="6"/>
      <c r="M5" s="6"/>
      <c r="N5" s="6"/>
      <c r="O5" s="6"/>
      <c r="P5" s="6"/>
      <c r="Q5" s="6"/>
    </row>
    <row r="6" spans="1:17" ht="59.25" hidden="1" customHeight="1" x14ac:dyDescent="0.2">
      <c r="A6" s="280" t="s">
        <v>3351</v>
      </c>
      <c r="B6" s="341" t="s">
        <v>3354</v>
      </c>
      <c r="C6" s="342"/>
      <c r="D6" s="6"/>
      <c r="E6" s="6"/>
      <c r="F6" s="6"/>
      <c r="G6" s="6"/>
      <c r="H6" s="6"/>
      <c r="I6" s="6"/>
      <c r="J6" s="6"/>
      <c r="K6" s="6"/>
      <c r="L6" s="6"/>
      <c r="M6" s="6"/>
      <c r="N6" s="6"/>
      <c r="O6" s="6"/>
      <c r="P6" s="6"/>
      <c r="Q6" s="6"/>
    </row>
    <row r="7" spans="1:17" ht="48" hidden="1" customHeight="1" x14ac:dyDescent="0.2">
      <c r="A7" s="280" t="s">
        <v>3355</v>
      </c>
      <c r="B7" s="341" t="s">
        <v>3356</v>
      </c>
      <c r="C7" s="342"/>
      <c r="D7" s="6"/>
      <c r="E7" s="6"/>
      <c r="F7" s="6"/>
      <c r="G7" s="6"/>
      <c r="H7" s="6"/>
      <c r="I7" s="6"/>
      <c r="J7" s="6"/>
      <c r="K7" s="6"/>
      <c r="L7" s="6"/>
      <c r="M7" s="6"/>
      <c r="N7" s="6"/>
      <c r="O7" s="6"/>
      <c r="P7" s="6"/>
      <c r="Q7" s="6"/>
    </row>
    <row r="8" spans="1:17" ht="41.25" hidden="1" customHeight="1" x14ac:dyDescent="0.2">
      <c r="A8" s="280" t="s">
        <v>3357</v>
      </c>
      <c r="B8" s="341" t="s">
        <v>3358</v>
      </c>
      <c r="C8" s="342"/>
      <c r="D8" s="6"/>
      <c r="E8" s="6"/>
      <c r="F8" s="6"/>
      <c r="G8" s="6"/>
      <c r="H8" s="6"/>
      <c r="I8" s="6"/>
      <c r="J8" s="6"/>
      <c r="K8" s="6"/>
      <c r="L8" s="6"/>
      <c r="M8" s="6"/>
      <c r="N8" s="6"/>
      <c r="O8" s="6"/>
      <c r="P8" s="6"/>
      <c r="Q8" s="6"/>
    </row>
    <row r="9" spans="1:17" ht="59.25" hidden="1" customHeight="1" x14ac:dyDescent="0.2">
      <c r="A9" s="280" t="s">
        <v>3359</v>
      </c>
      <c r="B9" s="341" t="s">
        <v>3360</v>
      </c>
      <c r="C9" s="342"/>
      <c r="D9" s="6"/>
      <c r="E9" s="6"/>
      <c r="F9" s="6"/>
      <c r="G9" s="6"/>
      <c r="H9" s="6"/>
      <c r="I9" s="6"/>
      <c r="J9" s="6"/>
      <c r="K9" s="6"/>
      <c r="L9" s="6"/>
      <c r="M9" s="6"/>
      <c r="N9" s="6"/>
      <c r="O9" s="6"/>
      <c r="P9" s="6"/>
      <c r="Q9" s="6"/>
    </row>
    <row r="10" spans="1:17" ht="61.5" hidden="1" customHeight="1" x14ac:dyDescent="0.2">
      <c r="A10" s="280" t="s">
        <v>3359</v>
      </c>
      <c r="B10" s="341" t="s">
        <v>3361</v>
      </c>
      <c r="C10" s="342"/>
      <c r="D10" s="6"/>
      <c r="E10" s="6"/>
      <c r="F10" s="6"/>
      <c r="G10" s="6"/>
      <c r="H10" s="6"/>
      <c r="I10" s="6"/>
      <c r="J10" s="6"/>
      <c r="K10" s="6"/>
      <c r="L10" s="6"/>
      <c r="M10" s="6"/>
      <c r="N10" s="6"/>
      <c r="O10" s="6"/>
      <c r="P10" s="6"/>
      <c r="Q10" s="6"/>
    </row>
    <row r="11" spans="1:17" ht="43.5" hidden="1" customHeight="1" x14ac:dyDescent="0.2">
      <c r="A11" s="280" t="s">
        <v>3359</v>
      </c>
      <c r="B11" s="341" t="s">
        <v>3362</v>
      </c>
      <c r="C11" s="342"/>
      <c r="D11" s="6"/>
      <c r="E11" s="6"/>
      <c r="F11" s="6"/>
      <c r="G11" s="6"/>
      <c r="H11" s="6"/>
      <c r="I11" s="6"/>
      <c r="J11" s="6"/>
      <c r="K11" s="6"/>
      <c r="L11" s="6"/>
      <c r="M11" s="6"/>
      <c r="N11" s="6"/>
      <c r="O11" s="6"/>
      <c r="P11" s="6"/>
      <c r="Q11" s="6"/>
    </row>
    <row r="12" spans="1:17" ht="27.75" hidden="1" customHeight="1" x14ac:dyDescent="0.2">
      <c r="A12" s="280" t="s">
        <v>3363</v>
      </c>
      <c r="B12" s="341" t="s">
        <v>3364</v>
      </c>
      <c r="C12" s="342"/>
      <c r="D12" s="6"/>
      <c r="E12" s="6"/>
      <c r="F12" s="6"/>
      <c r="G12" s="6"/>
      <c r="H12" s="6"/>
      <c r="I12" s="6"/>
      <c r="J12" s="6"/>
      <c r="K12" s="6"/>
      <c r="L12" s="6"/>
      <c r="M12" s="6"/>
      <c r="N12" s="6"/>
      <c r="O12" s="6"/>
      <c r="P12" s="6"/>
      <c r="Q12" s="6"/>
    </row>
    <row r="13" spans="1:17" ht="27.75" hidden="1" customHeight="1" x14ac:dyDescent="0.2">
      <c r="A13" s="280" t="s">
        <v>3365</v>
      </c>
      <c r="B13" s="341" t="s">
        <v>3366</v>
      </c>
      <c r="C13" s="342"/>
      <c r="D13" s="6"/>
      <c r="E13" s="6"/>
      <c r="F13" s="6"/>
      <c r="G13" s="6"/>
      <c r="H13" s="6"/>
      <c r="I13" s="6"/>
      <c r="J13" s="6"/>
      <c r="K13" s="6"/>
      <c r="L13" s="6"/>
      <c r="M13" s="6"/>
      <c r="N13" s="6"/>
      <c r="O13" s="6"/>
      <c r="P13" s="6"/>
      <c r="Q13" s="6"/>
    </row>
    <row r="14" spans="1:17" ht="45.75" hidden="1" customHeight="1" x14ac:dyDescent="0.2">
      <c r="A14" s="280" t="s">
        <v>3367</v>
      </c>
      <c r="B14" s="341" t="s">
        <v>3368</v>
      </c>
      <c r="C14" s="342"/>
      <c r="D14" s="6"/>
      <c r="E14" s="6"/>
      <c r="F14" s="6"/>
      <c r="G14" s="6"/>
      <c r="H14" s="6"/>
      <c r="I14" s="6"/>
      <c r="J14" s="6"/>
      <c r="K14" s="6"/>
      <c r="L14" s="6"/>
      <c r="M14" s="6"/>
      <c r="N14" s="6"/>
      <c r="O14" s="6"/>
      <c r="P14" s="6"/>
      <c r="Q14" s="6"/>
    </row>
    <row r="15" spans="1:17" ht="45.75" hidden="1" customHeight="1" x14ac:dyDescent="0.2">
      <c r="A15" s="280" t="s">
        <v>3369</v>
      </c>
      <c r="B15" s="341" t="s">
        <v>3370</v>
      </c>
      <c r="C15" s="342"/>
      <c r="D15" s="6"/>
      <c r="E15" s="6"/>
      <c r="F15" s="6"/>
      <c r="G15" s="6"/>
      <c r="H15" s="6"/>
      <c r="I15" s="6"/>
      <c r="J15" s="6"/>
      <c r="K15" s="6"/>
      <c r="L15" s="6"/>
      <c r="M15" s="6"/>
      <c r="N15" s="6"/>
      <c r="O15" s="6"/>
      <c r="P15" s="6"/>
      <c r="Q15" s="6"/>
    </row>
    <row r="16" spans="1:17" ht="51" hidden="1" customHeight="1" x14ac:dyDescent="0.2">
      <c r="A16" s="280" t="s">
        <v>3371</v>
      </c>
      <c r="B16" s="341" t="s">
        <v>3372</v>
      </c>
      <c r="C16" s="342"/>
      <c r="D16" s="6"/>
      <c r="E16" s="6"/>
      <c r="F16" s="6"/>
      <c r="G16" s="6"/>
      <c r="H16" s="6"/>
      <c r="I16" s="6"/>
      <c r="J16" s="6"/>
      <c r="K16" s="6"/>
      <c r="L16" s="6"/>
      <c r="M16" s="6"/>
      <c r="N16" s="6"/>
      <c r="O16" s="6"/>
      <c r="P16" s="6"/>
      <c r="Q16" s="6"/>
    </row>
    <row r="17" spans="1:17" ht="27.75" hidden="1" customHeight="1" x14ac:dyDescent="0.2">
      <c r="A17" s="280" t="s">
        <v>3373</v>
      </c>
      <c r="B17" s="341" t="s">
        <v>3374</v>
      </c>
      <c r="C17" s="342"/>
      <c r="D17" s="6"/>
      <c r="E17" s="6"/>
      <c r="F17" s="6"/>
      <c r="G17" s="6"/>
      <c r="H17" s="6"/>
      <c r="I17" s="6"/>
      <c r="J17" s="6"/>
      <c r="K17" s="6"/>
      <c r="L17" s="6"/>
      <c r="M17" s="6"/>
      <c r="N17" s="6"/>
      <c r="O17" s="6"/>
      <c r="P17" s="6"/>
      <c r="Q17" s="6"/>
    </row>
    <row r="18" spans="1:17" ht="27.75" hidden="1" customHeight="1" x14ac:dyDescent="0.2">
      <c r="A18" s="280" t="s">
        <v>3375</v>
      </c>
      <c r="B18" s="341" t="s">
        <v>3376</v>
      </c>
      <c r="C18" s="342"/>
      <c r="D18" s="6"/>
      <c r="E18" s="6"/>
      <c r="F18" s="6"/>
      <c r="G18" s="6"/>
      <c r="H18" s="6"/>
      <c r="I18" s="6"/>
      <c r="J18" s="6"/>
      <c r="K18" s="6"/>
      <c r="L18" s="6"/>
      <c r="M18" s="6"/>
      <c r="N18" s="6"/>
      <c r="O18" s="6"/>
      <c r="P18" s="6"/>
      <c r="Q18" s="6"/>
    </row>
    <row r="19" spans="1:17" ht="45" hidden="1" customHeight="1" x14ac:dyDescent="0.2">
      <c r="A19" s="280" t="s">
        <v>3375</v>
      </c>
      <c r="B19" s="341" t="s">
        <v>3377</v>
      </c>
      <c r="C19" s="342"/>
      <c r="D19" s="6"/>
      <c r="E19" s="6"/>
      <c r="F19" s="6"/>
      <c r="G19" s="6"/>
      <c r="H19" s="6"/>
      <c r="I19" s="6"/>
      <c r="J19" s="6"/>
      <c r="K19" s="6"/>
      <c r="L19" s="6"/>
      <c r="M19" s="6"/>
      <c r="N19" s="6"/>
      <c r="O19" s="6"/>
      <c r="P19" s="6"/>
      <c r="Q19" s="6"/>
    </row>
    <row r="20" spans="1:17" ht="45" hidden="1" customHeight="1" x14ac:dyDescent="0.2">
      <c r="A20" s="280" t="s">
        <v>3378</v>
      </c>
      <c r="B20" s="341" t="s">
        <v>3379</v>
      </c>
      <c r="C20" s="342"/>
      <c r="D20" s="6"/>
      <c r="E20" s="6"/>
      <c r="F20" s="6"/>
      <c r="G20" s="6"/>
      <c r="H20" s="6"/>
      <c r="I20" s="6"/>
      <c r="J20" s="6"/>
      <c r="K20" s="6"/>
      <c r="L20" s="6"/>
      <c r="M20" s="6"/>
      <c r="N20" s="6"/>
      <c r="O20" s="6"/>
      <c r="P20" s="6"/>
      <c r="Q20" s="6"/>
    </row>
    <row r="21" spans="1:17" ht="30" hidden="1" customHeight="1" x14ac:dyDescent="0.2">
      <c r="A21" s="280" t="s">
        <v>3380</v>
      </c>
      <c r="B21" s="341" t="s">
        <v>3381</v>
      </c>
      <c r="C21" s="342"/>
      <c r="D21" s="6"/>
      <c r="E21" s="6"/>
      <c r="F21" s="6"/>
      <c r="G21" s="6"/>
      <c r="H21" s="6"/>
      <c r="I21" s="6"/>
      <c r="J21" s="6"/>
      <c r="K21" s="6"/>
      <c r="L21" s="6"/>
      <c r="M21" s="6"/>
      <c r="N21" s="6"/>
      <c r="O21" s="6"/>
      <c r="P21" s="6"/>
      <c r="Q21" s="6"/>
    </row>
    <row r="22" spans="1:17" ht="30" hidden="1" customHeight="1" x14ac:dyDescent="0.2">
      <c r="A22" s="280" t="s">
        <v>3382</v>
      </c>
      <c r="B22" s="341" t="s">
        <v>3383</v>
      </c>
      <c r="C22" s="342"/>
      <c r="D22" s="6"/>
      <c r="E22" s="6"/>
      <c r="F22" s="6"/>
      <c r="G22" s="6"/>
      <c r="H22" s="6"/>
      <c r="I22" s="6"/>
      <c r="J22" s="6"/>
      <c r="K22" s="6"/>
      <c r="L22" s="6"/>
      <c r="M22" s="6"/>
      <c r="N22" s="6"/>
      <c r="O22" s="6"/>
      <c r="P22" s="6"/>
      <c r="Q22" s="6"/>
    </row>
    <row r="23" spans="1:17" ht="30" hidden="1" customHeight="1" x14ac:dyDescent="0.2">
      <c r="A23" s="280" t="s">
        <v>3384</v>
      </c>
      <c r="B23" s="341" t="s">
        <v>3385</v>
      </c>
      <c r="C23" s="342"/>
      <c r="D23" s="6"/>
      <c r="E23" s="6"/>
      <c r="F23" s="6"/>
      <c r="G23" s="6"/>
      <c r="H23" s="6"/>
      <c r="I23" s="6"/>
      <c r="J23" s="6"/>
      <c r="K23" s="6"/>
      <c r="L23" s="6"/>
      <c r="M23" s="6"/>
      <c r="N23" s="6"/>
      <c r="O23" s="6"/>
      <c r="P23" s="6"/>
      <c r="Q23" s="6"/>
    </row>
    <row r="24" spans="1:17" ht="30" hidden="1" customHeight="1" x14ac:dyDescent="0.2">
      <c r="A24" s="280" t="s">
        <v>3386</v>
      </c>
      <c r="B24" s="341" t="s">
        <v>3387</v>
      </c>
      <c r="C24" s="342"/>
      <c r="D24" s="6"/>
      <c r="E24" s="6"/>
      <c r="F24" s="6"/>
      <c r="G24" s="6"/>
      <c r="H24" s="6"/>
      <c r="I24" s="6"/>
      <c r="J24" s="6"/>
      <c r="K24" s="6"/>
      <c r="L24" s="6"/>
      <c r="M24" s="6"/>
      <c r="N24" s="6"/>
      <c r="O24" s="6"/>
      <c r="P24" s="6"/>
      <c r="Q24" s="6"/>
    </row>
    <row r="25" spans="1:17" ht="30" hidden="1" customHeight="1" x14ac:dyDescent="0.2">
      <c r="A25" s="280" t="s">
        <v>3388</v>
      </c>
      <c r="B25" s="341" t="s">
        <v>3389</v>
      </c>
      <c r="C25" s="342"/>
      <c r="D25" s="6"/>
      <c r="E25" s="6"/>
      <c r="F25" s="6"/>
      <c r="G25" s="6"/>
      <c r="H25" s="6"/>
      <c r="I25" s="6"/>
      <c r="J25" s="6"/>
      <c r="K25" s="6"/>
      <c r="L25" s="6"/>
      <c r="M25" s="6"/>
      <c r="N25" s="6"/>
      <c r="O25" s="6"/>
      <c r="P25" s="6"/>
      <c r="Q25" s="6"/>
    </row>
    <row r="26" spans="1:17" ht="30" hidden="1" customHeight="1" x14ac:dyDescent="0.2">
      <c r="A26" s="280" t="s">
        <v>3390</v>
      </c>
      <c r="B26" s="341" t="s">
        <v>3391</v>
      </c>
      <c r="C26" s="342"/>
      <c r="D26" s="6"/>
      <c r="E26" s="6"/>
      <c r="F26" s="6"/>
      <c r="G26" s="6"/>
      <c r="H26" s="6"/>
      <c r="I26" s="6"/>
      <c r="J26" s="6"/>
      <c r="K26" s="6"/>
      <c r="L26" s="6"/>
      <c r="M26" s="6"/>
      <c r="N26" s="6"/>
      <c r="O26" s="6"/>
      <c r="P26" s="6"/>
      <c r="Q26" s="6"/>
    </row>
    <row r="27" spans="1:17" ht="70.5" hidden="1" customHeight="1" x14ac:dyDescent="0.2">
      <c r="A27" s="280" t="s">
        <v>3392</v>
      </c>
      <c r="B27" s="341" t="s">
        <v>3393</v>
      </c>
      <c r="C27" s="342"/>
      <c r="D27" s="6"/>
      <c r="E27" s="6"/>
      <c r="F27" s="6"/>
      <c r="G27" s="6"/>
      <c r="H27" s="6"/>
      <c r="I27" s="6"/>
      <c r="J27" s="6"/>
      <c r="K27" s="6"/>
      <c r="L27" s="6"/>
      <c r="M27" s="6"/>
      <c r="N27" s="6"/>
      <c r="O27" s="6"/>
      <c r="P27" s="6"/>
      <c r="Q27" s="6"/>
    </row>
    <row r="28" spans="1:17" ht="48" hidden="1" customHeight="1" x14ac:dyDescent="0.2">
      <c r="A28" s="280" t="s">
        <v>3394</v>
      </c>
      <c r="B28" s="341" t="s">
        <v>3395</v>
      </c>
      <c r="C28" s="342"/>
      <c r="D28" s="6"/>
      <c r="E28" s="6"/>
      <c r="F28" s="6"/>
      <c r="G28" s="6"/>
      <c r="H28" s="6"/>
      <c r="I28" s="6"/>
      <c r="J28" s="6"/>
      <c r="K28" s="6"/>
      <c r="L28" s="6"/>
      <c r="M28" s="6"/>
      <c r="N28" s="6"/>
      <c r="O28" s="6"/>
      <c r="P28" s="6"/>
      <c r="Q28" s="6"/>
    </row>
    <row r="29" spans="1:17" ht="100.5" hidden="1" customHeight="1" x14ac:dyDescent="0.2">
      <c r="A29" s="280" t="s">
        <v>3396</v>
      </c>
      <c r="B29" s="341" t="s">
        <v>3397</v>
      </c>
      <c r="C29" s="342"/>
      <c r="D29" s="6"/>
      <c r="E29" s="6"/>
      <c r="F29" s="6"/>
      <c r="G29" s="6"/>
      <c r="H29" s="6"/>
      <c r="I29" s="6"/>
      <c r="J29" s="6"/>
      <c r="K29" s="6"/>
      <c r="L29" s="6"/>
      <c r="M29" s="6"/>
      <c r="N29" s="6"/>
      <c r="O29" s="6"/>
      <c r="P29" s="6"/>
      <c r="Q29" s="6"/>
    </row>
    <row r="30" spans="1:17" ht="45" hidden="1" customHeight="1" x14ac:dyDescent="0.2">
      <c r="A30" s="280" t="s">
        <v>3398</v>
      </c>
      <c r="B30" s="341" t="s">
        <v>3399</v>
      </c>
      <c r="C30" s="342"/>
      <c r="D30" s="6"/>
      <c r="E30" s="6"/>
      <c r="F30" s="6"/>
      <c r="G30" s="6"/>
      <c r="H30" s="6"/>
      <c r="I30" s="6"/>
      <c r="J30" s="6"/>
      <c r="K30" s="6"/>
      <c r="L30" s="6"/>
      <c r="M30" s="6"/>
      <c r="N30" s="6"/>
      <c r="O30" s="6"/>
      <c r="P30" s="6"/>
      <c r="Q30" s="6"/>
    </row>
    <row r="31" spans="1:17" ht="45" hidden="1" customHeight="1" x14ac:dyDescent="0.2">
      <c r="A31" s="280" t="s">
        <v>3400</v>
      </c>
      <c r="B31" s="341" t="s">
        <v>3401</v>
      </c>
      <c r="C31" s="342"/>
      <c r="D31" s="6"/>
      <c r="E31" s="6"/>
      <c r="F31" s="6"/>
      <c r="G31" s="6"/>
      <c r="H31" s="6"/>
      <c r="I31" s="6"/>
      <c r="J31" s="6"/>
      <c r="K31" s="6"/>
      <c r="L31" s="6"/>
      <c r="M31" s="6"/>
      <c r="N31" s="6"/>
      <c r="O31" s="6"/>
      <c r="P31" s="6"/>
      <c r="Q31" s="6"/>
    </row>
    <row r="32" spans="1:17" ht="45" hidden="1" customHeight="1" x14ac:dyDescent="0.2">
      <c r="A32" s="280" t="s">
        <v>3402</v>
      </c>
      <c r="B32" s="341" t="s">
        <v>3403</v>
      </c>
      <c r="C32" s="342"/>
      <c r="D32" s="6"/>
      <c r="E32" s="6"/>
      <c r="F32" s="6"/>
      <c r="G32" s="6"/>
      <c r="H32" s="6"/>
      <c r="I32" s="6"/>
      <c r="J32" s="6"/>
      <c r="K32" s="6"/>
      <c r="L32" s="6"/>
      <c r="M32" s="6"/>
      <c r="N32" s="6"/>
      <c r="O32" s="6"/>
      <c r="P32" s="6"/>
      <c r="Q32" s="6"/>
    </row>
    <row r="33" spans="1:17" ht="72" hidden="1" customHeight="1" x14ac:dyDescent="0.2">
      <c r="A33" s="280" t="s">
        <v>3404</v>
      </c>
      <c r="B33" s="341" t="s">
        <v>3405</v>
      </c>
      <c r="C33" s="342"/>
      <c r="D33" s="6"/>
      <c r="E33" s="6"/>
      <c r="F33" s="6"/>
      <c r="G33" s="6"/>
      <c r="H33" s="6"/>
      <c r="I33" s="6"/>
      <c r="J33" s="6"/>
      <c r="K33" s="6"/>
      <c r="L33" s="6"/>
      <c r="M33" s="6"/>
      <c r="N33" s="6"/>
      <c r="O33" s="6"/>
      <c r="P33" s="6"/>
      <c r="Q33" s="6"/>
    </row>
    <row r="34" spans="1:17" ht="79.5" hidden="1" customHeight="1" x14ac:dyDescent="0.2">
      <c r="A34" s="280" t="s">
        <v>3406</v>
      </c>
      <c r="B34" s="341" t="s">
        <v>3407</v>
      </c>
      <c r="C34" s="342"/>
      <c r="D34" s="6"/>
      <c r="E34" s="6"/>
      <c r="F34" s="6"/>
      <c r="G34" s="6"/>
      <c r="H34" s="6"/>
      <c r="I34" s="6"/>
      <c r="J34" s="6"/>
      <c r="K34" s="6"/>
      <c r="L34" s="6"/>
      <c r="M34" s="6"/>
      <c r="N34" s="6"/>
      <c r="O34" s="6"/>
      <c r="P34" s="6"/>
      <c r="Q34" s="6"/>
    </row>
    <row r="35" spans="1:17" ht="70.5" hidden="1" customHeight="1" x14ac:dyDescent="0.2">
      <c r="A35" s="280" t="s">
        <v>3408</v>
      </c>
      <c r="B35" s="341" t="s">
        <v>3409</v>
      </c>
      <c r="C35" s="342"/>
      <c r="D35" s="6"/>
      <c r="E35" s="6"/>
      <c r="F35" s="6"/>
      <c r="G35" s="6"/>
      <c r="H35" s="6"/>
      <c r="I35" s="6"/>
      <c r="J35" s="6"/>
      <c r="K35" s="6"/>
      <c r="L35" s="6"/>
      <c r="M35" s="6"/>
      <c r="N35" s="6"/>
      <c r="O35" s="6"/>
      <c r="P35" s="6"/>
      <c r="Q35" s="6"/>
    </row>
    <row r="36" spans="1:17" ht="45.75" hidden="1" customHeight="1" x14ac:dyDescent="0.2">
      <c r="A36" s="280" t="s">
        <v>3410</v>
      </c>
      <c r="B36" s="341" t="s">
        <v>3411</v>
      </c>
      <c r="C36" s="342"/>
      <c r="D36" s="6"/>
      <c r="E36" s="6"/>
      <c r="F36" s="6"/>
      <c r="G36" s="6"/>
      <c r="H36" s="6"/>
      <c r="I36" s="6"/>
      <c r="J36" s="6"/>
      <c r="K36" s="6"/>
      <c r="L36" s="6"/>
      <c r="M36" s="6"/>
      <c r="N36" s="6"/>
      <c r="O36" s="6"/>
      <c r="P36" s="6"/>
      <c r="Q36" s="6"/>
    </row>
    <row r="37" spans="1:17" ht="54.75" hidden="1" customHeight="1" x14ac:dyDescent="0.2">
      <c r="A37" s="280" t="s">
        <v>3412</v>
      </c>
      <c r="B37" s="341" t="s">
        <v>3413</v>
      </c>
      <c r="C37" s="342"/>
      <c r="D37" s="6"/>
      <c r="E37" s="6"/>
      <c r="F37" s="6"/>
      <c r="G37" s="6"/>
      <c r="H37" s="6"/>
      <c r="I37" s="6"/>
      <c r="J37" s="6"/>
      <c r="K37" s="6"/>
      <c r="L37" s="6"/>
      <c r="M37" s="6"/>
      <c r="N37" s="6"/>
      <c r="O37" s="6"/>
      <c r="P37" s="6"/>
      <c r="Q37" s="6"/>
    </row>
    <row r="38" spans="1:17" ht="37.5" hidden="1" customHeight="1" x14ac:dyDescent="0.2">
      <c r="A38" s="280" t="s">
        <v>3414</v>
      </c>
      <c r="B38" s="341" t="s">
        <v>3415</v>
      </c>
      <c r="C38" s="342"/>
      <c r="D38" s="6"/>
      <c r="E38" s="6"/>
      <c r="F38" s="6"/>
      <c r="G38" s="6"/>
      <c r="H38" s="6"/>
      <c r="I38" s="6"/>
      <c r="J38" s="6"/>
      <c r="K38" s="6"/>
      <c r="L38" s="6"/>
      <c r="M38" s="6"/>
      <c r="N38" s="6"/>
      <c r="O38" s="6"/>
      <c r="P38" s="6"/>
      <c r="Q38" s="6"/>
    </row>
    <row r="39" spans="1:17" ht="61.5" hidden="1" customHeight="1" x14ac:dyDescent="0.2">
      <c r="A39" s="280" t="s">
        <v>3416</v>
      </c>
      <c r="B39" s="341" t="s">
        <v>3417</v>
      </c>
      <c r="C39" s="342"/>
      <c r="D39" s="6"/>
      <c r="E39" s="6"/>
      <c r="F39" s="6"/>
      <c r="G39" s="6"/>
      <c r="H39" s="6"/>
      <c r="I39" s="6"/>
      <c r="J39" s="6"/>
      <c r="K39" s="6"/>
      <c r="L39" s="6"/>
      <c r="M39" s="6"/>
      <c r="N39" s="6"/>
      <c r="O39" s="6"/>
      <c r="P39" s="6"/>
      <c r="Q39" s="6"/>
    </row>
    <row r="40" spans="1:17" ht="53.25" hidden="1" customHeight="1" x14ac:dyDescent="0.2">
      <c r="A40" s="280" t="s">
        <v>3418</v>
      </c>
      <c r="B40" s="341" t="s">
        <v>3419</v>
      </c>
      <c r="C40" s="342"/>
      <c r="D40" s="6"/>
      <c r="E40" s="6"/>
      <c r="F40" s="6"/>
      <c r="G40" s="6"/>
      <c r="H40" s="6"/>
      <c r="I40" s="6"/>
      <c r="J40" s="6"/>
      <c r="K40" s="6"/>
      <c r="L40" s="6"/>
      <c r="M40" s="6"/>
      <c r="N40" s="6"/>
      <c r="O40" s="6"/>
      <c r="P40" s="6"/>
      <c r="Q40" s="6"/>
    </row>
    <row r="41" spans="1:17" ht="73.5" hidden="1" customHeight="1" x14ac:dyDescent="0.2">
      <c r="A41" s="280" t="s">
        <v>3420</v>
      </c>
      <c r="B41" s="341" t="s">
        <v>3421</v>
      </c>
      <c r="C41" s="342"/>
      <c r="D41" s="6"/>
      <c r="E41" s="6"/>
      <c r="F41" s="6"/>
      <c r="G41" s="6"/>
      <c r="H41" s="6"/>
      <c r="I41" s="6"/>
      <c r="J41" s="6"/>
      <c r="K41" s="6"/>
      <c r="L41" s="6"/>
      <c r="M41" s="6"/>
      <c r="N41" s="6"/>
      <c r="O41" s="6"/>
      <c r="P41" s="6"/>
      <c r="Q41" s="6"/>
    </row>
    <row r="42" spans="1:17" ht="57.75" hidden="1" customHeight="1" x14ac:dyDescent="0.2">
      <c r="A42" s="280" t="s">
        <v>3422</v>
      </c>
      <c r="B42" s="341" t="s">
        <v>3423</v>
      </c>
      <c r="C42" s="342"/>
      <c r="D42" s="6"/>
      <c r="E42" s="6"/>
      <c r="F42" s="6"/>
      <c r="G42" s="6"/>
      <c r="H42" s="6"/>
      <c r="I42" s="6"/>
      <c r="J42" s="6"/>
      <c r="K42" s="6"/>
      <c r="L42" s="6"/>
      <c r="M42" s="6"/>
      <c r="N42" s="6"/>
      <c r="O42" s="6"/>
      <c r="P42" s="6"/>
      <c r="Q42" s="6"/>
    </row>
    <row r="43" spans="1:17" ht="84" hidden="1" customHeight="1" x14ac:dyDescent="0.2">
      <c r="A43" s="280" t="s">
        <v>3424</v>
      </c>
      <c r="B43" s="341" t="s">
        <v>3425</v>
      </c>
      <c r="C43" s="342"/>
      <c r="D43" s="6"/>
      <c r="E43" s="6"/>
      <c r="F43" s="6"/>
      <c r="G43" s="6"/>
      <c r="H43" s="6"/>
      <c r="I43" s="6"/>
      <c r="J43" s="6"/>
      <c r="K43" s="6"/>
      <c r="L43" s="6"/>
      <c r="M43" s="6"/>
      <c r="N43" s="6"/>
      <c r="O43" s="6"/>
      <c r="P43" s="6"/>
      <c r="Q43" s="6"/>
    </row>
    <row r="44" spans="1:17" ht="48" hidden="1" customHeight="1" x14ac:dyDescent="0.2">
      <c r="A44" s="280" t="s">
        <v>3426</v>
      </c>
      <c r="B44" s="341" t="s">
        <v>3427</v>
      </c>
      <c r="C44" s="342"/>
      <c r="D44" s="6"/>
      <c r="E44" s="6"/>
      <c r="F44" s="6"/>
      <c r="G44" s="6"/>
      <c r="H44" s="6"/>
      <c r="I44" s="6"/>
      <c r="J44" s="6"/>
      <c r="K44" s="6"/>
      <c r="L44" s="6"/>
      <c r="M44" s="6"/>
      <c r="N44" s="6"/>
      <c r="O44" s="6"/>
      <c r="P44" s="6"/>
      <c r="Q44" s="6"/>
    </row>
    <row r="45" spans="1:17" ht="57" hidden="1" customHeight="1" x14ac:dyDescent="0.2">
      <c r="A45" s="280" t="s">
        <v>3428</v>
      </c>
      <c r="B45" s="341" t="s">
        <v>3429</v>
      </c>
      <c r="C45" s="342"/>
      <c r="D45" s="6"/>
      <c r="E45" s="6"/>
      <c r="F45" s="6"/>
      <c r="G45" s="6"/>
      <c r="H45" s="6"/>
      <c r="I45" s="6"/>
      <c r="J45" s="6"/>
      <c r="K45" s="6"/>
      <c r="L45" s="6"/>
      <c r="M45" s="6"/>
      <c r="N45" s="6"/>
      <c r="O45" s="6"/>
      <c r="P45" s="6"/>
      <c r="Q45" s="6"/>
    </row>
    <row r="46" spans="1:17" ht="73.5" hidden="1" customHeight="1" x14ac:dyDescent="0.2">
      <c r="A46" s="280" t="s">
        <v>3430</v>
      </c>
      <c r="B46" s="341" t="s">
        <v>3431</v>
      </c>
      <c r="C46" s="342"/>
      <c r="D46" s="281"/>
      <c r="E46" s="6"/>
      <c r="F46" s="6"/>
      <c r="G46" s="6"/>
      <c r="H46" s="6"/>
      <c r="I46" s="6"/>
      <c r="J46" s="6"/>
      <c r="K46" s="6"/>
      <c r="L46" s="6"/>
      <c r="M46" s="6"/>
      <c r="N46" s="6"/>
      <c r="O46" s="6"/>
      <c r="P46" s="6"/>
      <c r="Q46" s="6"/>
    </row>
    <row r="47" spans="1:17" ht="66" hidden="1" customHeight="1" x14ac:dyDescent="0.2">
      <c r="A47" s="278" t="s">
        <v>3432</v>
      </c>
      <c r="B47" s="343" t="s">
        <v>3433</v>
      </c>
      <c r="C47" s="343"/>
      <c r="D47" s="6"/>
      <c r="E47" s="6"/>
      <c r="F47" s="6"/>
      <c r="G47" s="6"/>
      <c r="H47" s="6"/>
      <c r="I47" s="6"/>
      <c r="J47" s="6"/>
      <c r="K47" s="6"/>
      <c r="L47" s="6"/>
      <c r="M47" s="6"/>
      <c r="N47" s="6"/>
      <c r="O47" s="6"/>
      <c r="P47" s="6"/>
      <c r="Q47" s="6"/>
    </row>
    <row r="48" spans="1:17" ht="123.75" customHeight="1" x14ac:dyDescent="0.2">
      <c r="A48" s="278" t="s">
        <v>3434</v>
      </c>
      <c r="B48" s="341" t="s">
        <v>3435</v>
      </c>
      <c r="C48" s="342"/>
      <c r="D48" s="6"/>
      <c r="E48" s="6"/>
      <c r="F48" s="6"/>
      <c r="G48" s="6"/>
      <c r="H48" s="6"/>
      <c r="I48" s="6"/>
      <c r="J48" s="6"/>
      <c r="K48" s="6"/>
      <c r="L48" s="6"/>
      <c r="M48" s="6"/>
      <c r="N48" s="6"/>
      <c r="O48" s="6"/>
      <c r="P48" s="6"/>
      <c r="Q48" s="6"/>
    </row>
    <row r="49" spans="1:17" ht="34.5" customHeight="1" x14ac:dyDescent="0.2">
      <c r="A49" s="278" t="s">
        <v>3436</v>
      </c>
      <c r="B49" s="341" t="s">
        <v>3437</v>
      </c>
      <c r="C49" s="342"/>
      <c r="D49" s="6"/>
      <c r="E49" s="6"/>
      <c r="F49" s="6"/>
      <c r="G49" s="6"/>
      <c r="H49" s="6"/>
      <c r="I49" s="6"/>
      <c r="J49" s="6"/>
      <c r="K49" s="6"/>
      <c r="L49" s="6"/>
      <c r="M49" s="6"/>
      <c r="N49" s="6"/>
      <c r="O49" s="6"/>
      <c r="P49" s="6"/>
      <c r="Q49" s="6"/>
    </row>
    <row r="50" spans="1:17" ht="34.5" customHeight="1" x14ac:dyDescent="0.2">
      <c r="A50" s="278" t="s">
        <v>3438</v>
      </c>
      <c r="B50" s="341" t="s">
        <v>3439</v>
      </c>
      <c r="C50" s="342"/>
      <c r="D50" s="6"/>
      <c r="E50" s="6"/>
      <c r="F50" s="6"/>
      <c r="G50" s="6"/>
      <c r="H50" s="6"/>
      <c r="I50" s="6"/>
      <c r="J50" s="6"/>
      <c r="K50" s="6"/>
      <c r="L50" s="6"/>
      <c r="M50" s="6"/>
      <c r="N50" s="6"/>
      <c r="O50" s="6"/>
      <c r="P50" s="6"/>
      <c r="Q50" s="6"/>
    </row>
    <row r="51" spans="1:17" ht="31.5" customHeight="1" x14ac:dyDescent="0.2">
      <c r="A51" s="278" t="s">
        <v>3440</v>
      </c>
      <c r="B51" s="341" t="s">
        <v>3441</v>
      </c>
      <c r="C51" s="342"/>
      <c r="D51" s="6"/>
      <c r="E51" s="6"/>
      <c r="F51" s="6"/>
      <c r="G51" s="6"/>
      <c r="H51" s="6"/>
      <c r="I51" s="6"/>
      <c r="J51" s="6"/>
      <c r="K51" s="6"/>
      <c r="L51" s="6"/>
      <c r="M51" s="6"/>
      <c r="N51" s="6"/>
      <c r="O51" s="6"/>
      <c r="P51" s="6"/>
      <c r="Q51" s="6"/>
    </row>
    <row r="52" spans="1:17" ht="31.5" customHeight="1" x14ac:dyDescent="0.2">
      <c r="A52" s="278" t="s">
        <v>3442</v>
      </c>
      <c r="B52" s="341" t="s">
        <v>3443</v>
      </c>
      <c r="C52" s="342"/>
      <c r="D52" s="6"/>
      <c r="E52" s="6"/>
      <c r="F52" s="6"/>
      <c r="G52" s="6"/>
      <c r="H52" s="6"/>
      <c r="I52" s="6"/>
      <c r="J52" s="6"/>
      <c r="K52" s="6"/>
      <c r="L52" s="6"/>
      <c r="M52" s="6"/>
      <c r="N52" s="6"/>
      <c r="O52" s="6"/>
      <c r="P52" s="6"/>
      <c r="Q52" s="6"/>
    </row>
    <row r="53" spans="1:17" ht="31.5" customHeight="1" x14ac:dyDescent="0.2">
      <c r="A53" s="278" t="s">
        <v>3444</v>
      </c>
      <c r="B53" s="348" t="s">
        <v>3445</v>
      </c>
      <c r="C53" s="349"/>
      <c r="D53" s="6"/>
      <c r="E53" s="6"/>
      <c r="F53" s="6"/>
      <c r="G53" s="6"/>
      <c r="H53" s="6"/>
      <c r="I53" s="6"/>
      <c r="J53" s="6"/>
      <c r="K53" s="6"/>
      <c r="L53" s="6"/>
      <c r="M53" s="6"/>
      <c r="N53" s="6"/>
      <c r="O53" s="6"/>
      <c r="P53" s="6"/>
      <c r="Q53" s="6"/>
    </row>
    <row r="54" spans="1:17" ht="31.5" customHeight="1" x14ac:dyDescent="0.2">
      <c r="A54" s="278" t="s">
        <v>3446</v>
      </c>
      <c r="B54" s="348" t="s">
        <v>3447</v>
      </c>
      <c r="C54" s="349"/>
      <c r="D54" s="6"/>
      <c r="E54" s="6"/>
      <c r="F54" s="6"/>
      <c r="G54" s="6"/>
      <c r="H54" s="6"/>
      <c r="I54" s="6"/>
      <c r="J54" s="6"/>
      <c r="K54" s="6"/>
      <c r="L54" s="6"/>
      <c r="M54" s="6"/>
      <c r="N54" s="6"/>
      <c r="O54" s="6"/>
      <c r="P54" s="6"/>
      <c r="Q54" s="6"/>
    </row>
    <row r="55" spans="1:17" ht="54.6" customHeight="1" x14ac:dyDescent="0.2">
      <c r="A55" s="278" t="s">
        <v>3448</v>
      </c>
      <c r="B55" s="348" t="s">
        <v>3449</v>
      </c>
      <c r="C55" s="349"/>
      <c r="D55" s="6"/>
      <c r="E55" s="6"/>
      <c r="F55" s="6"/>
      <c r="G55" s="6"/>
      <c r="H55" s="6"/>
      <c r="I55" s="6"/>
      <c r="J55" s="6"/>
      <c r="K55" s="6"/>
      <c r="L55" s="6"/>
      <c r="M55" s="6"/>
      <c r="N55" s="6"/>
      <c r="O55" s="6"/>
      <c r="P55" s="6"/>
      <c r="Q55" s="6"/>
    </row>
    <row r="56" spans="1:17" ht="54.6" customHeight="1" x14ac:dyDescent="0.2">
      <c r="A56" s="278" t="s">
        <v>3450</v>
      </c>
      <c r="B56" s="348" t="s">
        <v>3451</v>
      </c>
      <c r="C56" s="349"/>
      <c r="D56" s="6"/>
      <c r="E56" s="6"/>
      <c r="F56" s="6"/>
      <c r="G56" s="6"/>
      <c r="H56" s="6"/>
      <c r="I56" s="6"/>
      <c r="J56" s="6"/>
      <c r="K56" s="6"/>
      <c r="L56" s="6"/>
      <c r="M56" s="6"/>
      <c r="N56" s="6"/>
      <c r="O56" s="6"/>
      <c r="P56" s="6"/>
      <c r="Q56" s="6"/>
    </row>
    <row r="57" spans="1:17" ht="54" customHeight="1" x14ac:dyDescent="0.2">
      <c r="A57" s="278" t="s">
        <v>3452</v>
      </c>
      <c r="B57" s="348" t="s">
        <v>3453</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2025-01-31T06:43:58Z</cp:lastPrinted>
  <dcterms:created xsi:type="dcterms:W3CDTF">2022-04-01T05:14:30Z</dcterms:created>
  <dcterms:modified xsi:type="dcterms:W3CDTF">2025-02-11T08:12:29Z</dcterms:modified>
</cp:coreProperties>
</file>